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lienci\Obsługiwane\Oksa UG\2020\ZapytaniaOfertyAnalizy\Przetarg\SIWZ\"/>
    </mc:Choice>
  </mc:AlternateContent>
  <bookViews>
    <workbookView xWindow="0" yWindow="0" windowWidth="12210" windowHeight="10785" activeTab="3"/>
  </bookViews>
  <sheets>
    <sheet name="Zakładka nr 1" sheetId="2" r:id="rId1"/>
    <sheet name="Zakładka nr 2" sheetId="5" r:id="rId2"/>
    <sheet name="Zakładka nr 3" sheetId="13" r:id="rId3"/>
    <sheet name="Zakładka nr 4" sheetId="14" r:id="rId4"/>
  </sheets>
  <calcPr calcId="152511"/>
</workbook>
</file>

<file path=xl/calcChain.xml><?xml version="1.0" encoding="utf-8"?>
<calcChain xmlns="http://schemas.openxmlformats.org/spreadsheetml/2006/main">
  <c r="C66" i="2" l="1"/>
  <c r="I4" i="14" l="1"/>
  <c r="H4" i="14"/>
  <c r="D48" i="14" l="1"/>
  <c r="C34" i="5" l="1"/>
  <c r="C33" i="5"/>
  <c r="C32" i="5"/>
  <c r="C35" i="5" s="1"/>
  <c r="O23" i="13" l="1"/>
  <c r="O21" i="13"/>
  <c r="P25" i="13"/>
  <c r="P24" i="13"/>
  <c r="P23" i="13"/>
  <c r="P17" i="13"/>
  <c r="P18" i="13"/>
  <c r="P19" i="13"/>
  <c r="P20" i="13"/>
  <c r="P21" i="13"/>
  <c r="P16" i="13"/>
  <c r="P6" i="13" l="1"/>
  <c r="P7" i="13"/>
  <c r="P8" i="13"/>
  <c r="P9" i="13"/>
  <c r="P10" i="13"/>
  <c r="P11" i="13"/>
  <c r="P12" i="13"/>
  <c r="P13" i="13"/>
  <c r="P14" i="13"/>
  <c r="P5" i="13"/>
  <c r="P4" i="13"/>
  <c r="O4" i="13"/>
  <c r="P3" i="13" l="1"/>
  <c r="P2" i="13"/>
  <c r="O2" i="13"/>
  <c r="E57" i="14" l="1"/>
  <c r="D57" i="14"/>
  <c r="E52" i="14"/>
  <c r="D52" i="14"/>
  <c r="E48" i="14"/>
  <c r="N23" i="14"/>
  <c r="L23" i="14"/>
  <c r="J23" i="14"/>
  <c r="F23" i="14"/>
  <c r="B23" i="14"/>
  <c r="H22" i="14"/>
  <c r="H23" i="14" s="1"/>
  <c r="M21" i="14"/>
  <c r="L21" i="14"/>
  <c r="E21" i="14"/>
  <c r="D21" i="14"/>
  <c r="O15" i="14"/>
  <c r="N15" i="14"/>
  <c r="M15" i="14"/>
  <c r="L15" i="14"/>
  <c r="I15" i="14"/>
  <c r="H15" i="14"/>
  <c r="E15" i="14"/>
  <c r="D15" i="14"/>
  <c r="C15" i="14"/>
  <c r="B15" i="14"/>
  <c r="G14" i="14"/>
  <c r="G15" i="14" s="1"/>
  <c r="F14" i="14"/>
  <c r="F15" i="14" s="1"/>
  <c r="K13" i="14"/>
  <c r="K15" i="14" s="1"/>
  <c r="J13" i="14"/>
  <c r="J15" i="14" s="1"/>
  <c r="I7" i="14"/>
  <c r="H7" i="14"/>
  <c r="E7" i="14"/>
  <c r="D7" i="14"/>
  <c r="C7" i="14"/>
  <c r="B7" i="14"/>
  <c r="O6" i="14"/>
  <c r="O7" i="14" s="1"/>
  <c r="N6" i="14"/>
  <c r="N7" i="14" s="1"/>
  <c r="P5" i="14"/>
  <c r="M4" i="14"/>
  <c r="M7" i="14" s="1"/>
  <c r="L4" i="14"/>
  <c r="L7" i="14" s="1"/>
  <c r="K4" i="14"/>
  <c r="K7" i="14" s="1"/>
  <c r="J4" i="14"/>
  <c r="G4" i="14"/>
  <c r="G7" i="14" s="1"/>
  <c r="F4" i="14"/>
  <c r="F7" i="14" s="1"/>
  <c r="N16" i="14" l="1"/>
  <c r="E59" i="14"/>
  <c r="I27" i="14"/>
  <c r="B8" i="14"/>
  <c r="D59" i="14"/>
  <c r="L16" i="14"/>
  <c r="B16" i="14"/>
  <c r="H16" i="14"/>
  <c r="M27" i="14"/>
  <c r="D16" i="14"/>
  <c r="P6" i="14"/>
  <c r="E27" i="14"/>
  <c r="B27" i="14"/>
  <c r="H8" i="14"/>
  <c r="G27" i="14"/>
  <c r="P4" i="14"/>
  <c r="K27" i="14"/>
  <c r="C27" i="14"/>
  <c r="L8" i="14"/>
  <c r="O27" i="14"/>
  <c r="F16" i="14"/>
  <c r="P21" i="14"/>
  <c r="D22" i="14"/>
  <c r="P22" i="14" s="1"/>
  <c r="F27" i="14"/>
  <c r="F8" i="14"/>
  <c r="J16" i="14"/>
  <c r="L27" i="14"/>
  <c r="N27" i="14"/>
  <c r="N8" i="14"/>
  <c r="J7" i="14"/>
  <c r="J8" i="14" s="1"/>
  <c r="D8" i="14"/>
  <c r="H27" i="14"/>
  <c r="P13" i="14"/>
  <c r="P14" i="14"/>
  <c r="D60" i="14" l="1"/>
  <c r="H28" i="14"/>
  <c r="L28" i="14"/>
  <c r="B17" i="14"/>
  <c r="D27" i="14"/>
  <c r="D28" i="14" s="1"/>
  <c r="F28" i="14"/>
  <c r="D23" i="14"/>
  <c r="B24" i="14" s="1"/>
  <c r="B28" i="14"/>
  <c r="N28" i="14"/>
  <c r="P15" i="14"/>
  <c r="B9" i="14"/>
  <c r="J27" i="14"/>
  <c r="J28" i="14" s="1"/>
  <c r="P7" i="14"/>
  <c r="B29" i="14" l="1"/>
  <c r="P27" i="14"/>
  <c r="C13" i="2" l="1"/>
  <c r="C49" i="2" l="1"/>
  <c r="C5" i="2" l="1"/>
  <c r="C65" i="2" s="1"/>
  <c r="C56" i="2" l="1"/>
  <c r="C67" i="2" s="1"/>
  <c r="C68" i="2" s="1"/>
</calcChain>
</file>

<file path=xl/sharedStrings.xml><?xml version="1.0" encoding="utf-8"?>
<sst xmlns="http://schemas.openxmlformats.org/spreadsheetml/2006/main" count="950" uniqueCount="313">
  <si>
    <t>L.p.</t>
  </si>
  <si>
    <t>Lp.</t>
  </si>
  <si>
    <t>Przeznaczenie budynku/Lokalizacja budynku</t>
  </si>
  <si>
    <t>Suma ubezpieczenia</t>
  </si>
  <si>
    <t>Budynki</t>
  </si>
  <si>
    <t>Budowle</t>
  </si>
  <si>
    <t>Przedmiot ubezpieczenia</t>
  </si>
  <si>
    <t>Sprzęt  stacjonarny</t>
  </si>
  <si>
    <t>Sprzęt  przenośny</t>
  </si>
  <si>
    <t>Systemy alarmowe, monitoring</t>
  </si>
  <si>
    <t xml:space="preserve">Urząd Gminy </t>
  </si>
  <si>
    <t>1.</t>
  </si>
  <si>
    <t>Strażnica Oksa, ul. Jędrzejowska 14</t>
  </si>
  <si>
    <t>Strażnica Węgleszyn, Węgleszyn 85</t>
  </si>
  <si>
    <t>Strażnica Lipno, Lipno 11</t>
  </si>
  <si>
    <t>Strażnica Tyniec, Tyniec Kolonia 5</t>
  </si>
  <si>
    <t>Strażnica Błogoszów, Błogoszów 17</t>
  </si>
  <si>
    <t>Strażnica Zakrzów, Zakrzów 41</t>
  </si>
  <si>
    <t>Strażnica Rzeszówek, Rzeszówek 20A</t>
  </si>
  <si>
    <t>Strażnica Popowice, Popowice 48A</t>
  </si>
  <si>
    <t>Budynek socjalny, Węgleszyn 118</t>
  </si>
  <si>
    <t>Budynek Kanice, Kanice 15A</t>
  </si>
  <si>
    <t>Budynek Błogoszów, Błogoszów 20</t>
  </si>
  <si>
    <t>Gminny Ośrodek Pomocy Społecznej</t>
  </si>
  <si>
    <t xml:space="preserve">Gminna Biblioteka Publiczna w Oksie </t>
  </si>
  <si>
    <t>Budynek szkoły, Węgleszyn 50a</t>
  </si>
  <si>
    <t>Dom Ludowy Dębina, Dębina 41A</t>
  </si>
  <si>
    <t>Sala gimnastyczna, Węgleszyn 50a</t>
  </si>
  <si>
    <t>WO</t>
  </si>
  <si>
    <t>KB</t>
  </si>
  <si>
    <t>2.</t>
  </si>
  <si>
    <t>3.</t>
  </si>
  <si>
    <t>4.</t>
  </si>
  <si>
    <t>5.</t>
  </si>
  <si>
    <t>6.</t>
  </si>
  <si>
    <t>Szkoła Podstawowa
 w Węgleszynie</t>
  </si>
  <si>
    <t>Plac zabaw, Popowice</t>
  </si>
  <si>
    <t>Przedszkole Samorządowe w Oksie</t>
  </si>
  <si>
    <t>9.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</si>
  <si>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</si>
  <si>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</si>
  <si>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</si>
  <si>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</si>
  <si>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</si>
  <si>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</si>
  <si>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</si>
  <si>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</si>
  <si>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</si>
  <si>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</si>
  <si>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</si>
  <si>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Kontener dla zawodników, Oksa</t>
  </si>
  <si>
    <t>Maszyny, wyposażenie i urządzenia</t>
  </si>
  <si>
    <t>19.</t>
  </si>
  <si>
    <t>20.</t>
  </si>
  <si>
    <t>21.</t>
  </si>
  <si>
    <t>Budynek Urzędu Gminy, ul. Włoszczowska 22A</t>
  </si>
  <si>
    <t>Budynek Urzędu Gminy, ul. Włoszczowska 22</t>
  </si>
  <si>
    <t>Przedszkole Samorządowe, ul. Jędrzejowska 16, Oksa</t>
  </si>
  <si>
    <t>Maszyny, urządzenia i wyposażenie</t>
  </si>
  <si>
    <t>Plac zabaw, Węgleszyn</t>
  </si>
  <si>
    <t>Siłownia, Węgleszyn</t>
  </si>
  <si>
    <t>Szkoła Podstawowa w Oksie</t>
  </si>
  <si>
    <t>22.</t>
  </si>
  <si>
    <t>Budynek Ośrodka Zdrowia</t>
  </si>
  <si>
    <t>Urząd Gminy Oksa</t>
  </si>
  <si>
    <t xml:space="preserve">Gminny Ośrodek Pomocy Społecznej </t>
  </si>
  <si>
    <t xml:space="preserve">3. </t>
  </si>
  <si>
    <t xml:space="preserve">Gminna Biblioteka  Publiczna </t>
  </si>
  <si>
    <t xml:space="preserve">4. </t>
  </si>
  <si>
    <t xml:space="preserve">5. </t>
  </si>
  <si>
    <t xml:space="preserve">Szkoła Podstawowa w Węgleszynie </t>
  </si>
  <si>
    <t xml:space="preserve">Przedszkole Samorządowe </t>
  </si>
  <si>
    <t>Strażnica Rembiechowa, Rembiechowa 30A</t>
  </si>
  <si>
    <t>23.</t>
  </si>
  <si>
    <t>24.</t>
  </si>
  <si>
    <t>25.</t>
  </si>
  <si>
    <t>Siłownia zewnętrzna, Tyniec</t>
  </si>
  <si>
    <t>Siłownia zewnętrzna,  Podlesie</t>
  </si>
  <si>
    <t>Siłownia zewnętrzna,  Węgleszyn</t>
  </si>
  <si>
    <t>Plac zabaw, Tyniec</t>
  </si>
  <si>
    <t>Monitoring</t>
  </si>
  <si>
    <t>Budynek szkoły wraz z kotłownią, Pl. Reja 19, Oksa</t>
  </si>
  <si>
    <t>Razem</t>
  </si>
  <si>
    <t>Kontener sanitarny dla zawodników</t>
  </si>
  <si>
    <t>Siłownia zewnętrzna Węgleszyn, Tyniec Kol. Węgleszyn Ogrody</t>
  </si>
  <si>
    <t>26.</t>
  </si>
  <si>
    <t>27.</t>
  </si>
  <si>
    <t>Monitoring, systemy alarmowe</t>
  </si>
  <si>
    <t>Majątek</t>
  </si>
  <si>
    <t>Wypłacono</t>
  </si>
  <si>
    <t>Rezerwa</t>
  </si>
  <si>
    <t>All risk/Ogień i inne zdarzenia</t>
  </si>
  <si>
    <t>Elektronika</t>
  </si>
  <si>
    <t>OC</t>
  </si>
  <si>
    <t>Razem majętek</t>
  </si>
  <si>
    <t>Komunikacja</t>
  </si>
  <si>
    <t>OC p.p.m.</t>
  </si>
  <si>
    <t>Auto Casco</t>
  </si>
  <si>
    <t>Razem komunikacja</t>
  </si>
  <si>
    <t>NNW OSP</t>
  </si>
  <si>
    <t>Razem NNW OSP</t>
  </si>
  <si>
    <t xml:space="preserve">Szkodowość na dzień </t>
  </si>
  <si>
    <t>Ryzyko</t>
  </si>
  <si>
    <t>Data szkody</t>
  </si>
  <si>
    <t>Status szkody</t>
  </si>
  <si>
    <t>Ilość szkód</t>
  </si>
  <si>
    <t>Uwagi</t>
  </si>
  <si>
    <t>All risk</t>
  </si>
  <si>
    <t>Wypłacona</t>
  </si>
  <si>
    <t>Uszkodzenie przedmiotów szkalnych</t>
  </si>
  <si>
    <t>Brak danych</t>
  </si>
  <si>
    <t>Dewastacja - wybite szyby we wiatach przystankowych</t>
  </si>
  <si>
    <t>Uszkodzenie mienia w wyniku uderzenia pojazdu</t>
  </si>
  <si>
    <t>Odpowiedzialność cywilna</t>
  </si>
  <si>
    <t>Uszkodzenie pojazdu - OC dróg</t>
  </si>
  <si>
    <t>NNW członków OSP</t>
  </si>
  <si>
    <t>Uraz ciała</t>
  </si>
  <si>
    <t>Odmowa</t>
  </si>
  <si>
    <t>Nr rej.</t>
  </si>
  <si>
    <t>Marka</t>
  </si>
  <si>
    <t>Typ, model</t>
  </si>
  <si>
    <t>Rodzaj</t>
  </si>
  <si>
    <t>Pojemność</t>
  </si>
  <si>
    <t>Ładowność</t>
  </si>
  <si>
    <t>DMC</t>
  </si>
  <si>
    <t>Rok produkcji</t>
  </si>
  <si>
    <t>Rodzaj wartości</t>
  </si>
  <si>
    <t>TJE16500</t>
  </si>
  <si>
    <t>MERCEDES-BENZ</t>
  </si>
  <si>
    <t>ATEGO 1529 AF</t>
  </si>
  <si>
    <t>-</t>
  </si>
  <si>
    <t>WDB9763741L717284</t>
  </si>
  <si>
    <t>brutto</t>
  </si>
  <si>
    <t>TJE86EH</t>
  </si>
  <si>
    <t>FSC STARACHOWICE</t>
  </si>
  <si>
    <t>STAR 200</t>
  </si>
  <si>
    <t>TJE98XN</t>
  </si>
  <si>
    <t>VOLVO</t>
  </si>
  <si>
    <t>FL 4XR2</t>
  </si>
  <si>
    <t>YV2TBL0A38B515923</t>
  </si>
  <si>
    <t>TJE89EH</t>
  </si>
  <si>
    <t>JELCZ</t>
  </si>
  <si>
    <t>KJR8110</t>
  </si>
  <si>
    <t>ŻUK</t>
  </si>
  <si>
    <t>A 075</t>
  </si>
  <si>
    <t>SUL00712HV0587122</t>
  </si>
  <si>
    <t>KJR8111</t>
  </si>
  <si>
    <t>SUL00712HV0587119</t>
  </si>
  <si>
    <t>TJEA826</t>
  </si>
  <si>
    <t>STAR</t>
  </si>
  <si>
    <t>TJE10XT</t>
  </si>
  <si>
    <t>FORD</t>
  </si>
  <si>
    <t>TRANSIT</t>
  </si>
  <si>
    <t>WF0LXXGGVLWA97725</t>
  </si>
  <si>
    <t>TJE55VA</t>
  </si>
  <si>
    <t>AUTOSAN</t>
  </si>
  <si>
    <t>A0909L</t>
  </si>
  <si>
    <t>SUADW3CFT8S680929</t>
  </si>
  <si>
    <t>TJE16855</t>
  </si>
  <si>
    <t>RENAULT</t>
  </si>
  <si>
    <t>SFR1126A</t>
  </si>
  <si>
    <t>VF6SFR11200015361</t>
  </si>
  <si>
    <t>TJE17555</t>
  </si>
  <si>
    <t xml:space="preserve">OPEL </t>
  </si>
  <si>
    <t>VIVARO</t>
  </si>
  <si>
    <t>W0LJ7B7B7EV621101</t>
  </si>
  <si>
    <t>TJE55GW</t>
  </si>
  <si>
    <t>VOLKSWAGEN</t>
  </si>
  <si>
    <t>CARAVELLE</t>
  </si>
  <si>
    <t>WV2ZZZ7HZ6X009880</t>
  </si>
  <si>
    <t>TJE99PS</t>
  </si>
  <si>
    <t>RYDWAN</t>
  </si>
  <si>
    <t>EURO A750</t>
  </si>
  <si>
    <t>SYBL10000C0001151</t>
  </si>
  <si>
    <t>3CX-330004/P</t>
  </si>
  <si>
    <t>LDMG14500</t>
  </si>
  <si>
    <t>TJE21498</t>
  </si>
  <si>
    <t>325 DS.</t>
  </si>
  <si>
    <t>SUJG325DSF0010049</t>
  </si>
  <si>
    <t>TJE24755</t>
  </si>
  <si>
    <t>OPEL</t>
  </si>
  <si>
    <t>COMBO-C</t>
  </si>
  <si>
    <t>W0L0XCF0653063948</t>
  </si>
  <si>
    <t>TJE22294</t>
  </si>
  <si>
    <t>FOCUS 1,8 TD FX</t>
  </si>
  <si>
    <t>WF0NXXGCDN4A45108</t>
  </si>
  <si>
    <t>TJEHF25</t>
  </si>
  <si>
    <t>DEUTZ-FAHR</t>
  </si>
  <si>
    <t>05S, AGROKID 230</t>
  </si>
  <si>
    <t>ZKDAK202V0MD50596</t>
  </si>
  <si>
    <t>TJE2355P</t>
  </si>
  <si>
    <t xml:space="preserve">MARPOL </t>
  </si>
  <si>
    <t>PML 03</t>
  </si>
  <si>
    <t>SU9ML1PMLKB033003</t>
  </si>
  <si>
    <t>TJE46655</t>
  </si>
  <si>
    <t>O 350</t>
  </si>
  <si>
    <t>53+12</t>
  </si>
  <si>
    <t>NMB61335813239320</t>
  </si>
  <si>
    <t>TJE47959</t>
  </si>
  <si>
    <t>CADDY</t>
  </si>
  <si>
    <t>WV2ZZZ2KZ5X083263</t>
  </si>
  <si>
    <t>TJE44520</t>
  </si>
  <si>
    <t>G230</t>
  </si>
  <si>
    <t>VF6BA03A000013171</t>
  </si>
  <si>
    <t>Liczba miejsc</t>
  </si>
  <si>
    <t>Numer nadwozia</t>
  </si>
  <si>
    <t>Okres ubezpieczenia
OC</t>
  </si>
  <si>
    <t>Okres ubezpieczenia
NNW</t>
  </si>
  <si>
    <t>Okres ubezpieczenia
AC</t>
  </si>
  <si>
    <t>TJE36533</t>
  </si>
  <si>
    <t>KOPARKO-ŁADOWARKA</t>
  </si>
  <si>
    <t>RÓWNARKA DROGOWA - ROBUR</t>
  </si>
  <si>
    <t>SAMOCHÓD SPECJALNY POŻARNICZY</t>
  </si>
  <si>
    <r>
      <t>SAMOCHÓD SPECJALNY POŻARNICZY (</t>
    </r>
    <r>
      <rPr>
        <u/>
        <sz val="10"/>
        <color theme="1"/>
        <rFont val="Cambria"/>
        <family val="1"/>
        <charset val="238"/>
        <scheme val="major"/>
      </rPr>
      <t>zabytkowy)</t>
    </r>
  </si>
  <si>
    <t>AUTOBUS</t>
  </si>
  <si>
    <t>SAMOCHÓD OSOBOWY</t>
  </si>
  <si>
    <t>PRZYCZEPA LEKKA</t>
  </si>
  <si>
    <t>WOLNOBIEŻNY</t>
  </si>
  <si>
    <t>CIĄGNIK ROLNICZY</t>
  </si>
  <si>
    <t>PRZYCZEPA CIĘŻAROWA ROLNICZA</t>
  </si>
  <si>
    <t>22.11.2021 - 21.11.2022
22.11.2022 - 21.11.2023
22.11.2023 - 21.11.2024</t>
  </si>
  <si>
    <t>29.10.2021 - 28.10.2022
29.10.2022 - 28.10.2023
29.10.2023 - 28.10.2024</t>
  </si>
  <si>
    <t>---</t>
  </si>
  <si>
    <t>07.10.2021 - 06.10.2022
07.10.2022 - 06.10.2023
07.10.2023 - 06.10.2024</t>
  </si>
  <si>
    <t>01.01.2021 - 31.12.2021
01.01.2022 - 31.12.2022
01.01.2023 - 31.12.2023</t>
  </si>
  <si>
    <t>03.11.2021- 02.11.2022
03.11.2022- 02.11.2023
03.11.2023- 02.11.2024</t>
  </si>
  <si>
    <t>29.11.2021 - 28.11.2022
29.11.2022 - 28.11.2023
29.11.2023 - 28.11.2024</t>
  </si>
  <si>
    <t>06.10.2021 - 05.10.2022
06.10.2022 - 05.10.2023
06.10.2023 - 05.10.2024</t>
  </si>
  <si>
    <t>08.01.2021 - 07.01.2022
08.01.2022 - 07.01.2023
08.01.2023 - 07.01.2024</t>
  </si>
  <si>
    <t>10.03.2021 - 09.03.2022
10.03.2022 - 09.03.2023
10.03.2023 - 09.03.2024</t>
  </si>
  <si>
    <t>03.10.2021 - 02.10.2022
03.10.2022 - 02.10.2023
03.10.2023 - 02.10.2024</t>
  </si>
  <si>
    <t>13.11.2021 - 12.11.2022
13.11.2022 - 12.11.2023
13.11.2023 - 12.11.2024</t>
  </si>
  <si>
    <t xml:space="preserve"> 09.09.2021 - 08.09.2022
09.09.2022 - 08.09.2023
09.09.2023 - 08.09.2024</t>
  </si>
  <si>
    <t>14.01.2021 - 13.01.2022
14.01.2022 - 13.01.2023
14.01.2023 - 13.01.2024</t>
  </si>
  <si>
    <t>23.09.2021 - 22. 09.2022
23.09.2022 - 22. 09.2023
23.09.2023 - 22. 09.2024</t>
  </si>
  <si>
    <t>27.02.2021 - 26.02.2022
27.02.2022 - 26.02.2023
27.02.2023 - 26.02.2024</t>
  </si>
  <si>
    <t>12.06.2021 - 11.06.2022
12.06.2022 - 11.06.2023
12.06.2023 - 11.06.2024</t>
  </si>
  <si>
    <t>02.08.2021 - 01.08.2022
02.08.2022 - 01.08.2023
02.08.2023 - 01.08.2024</t>
  </si>
  <si>
    <t>19.11.2021 - 18.11.2022
19.11.2022 - 18.11.2023
19.11.2023 - 18.11.2024</t>
  </si>
  <si>
    <t>20.01.2021 - 19.01.2022
20.01.2022 - 19.01.2023
20.01.2023 - 19.01.2024</t>
  </si>
  <si>
    <t>Rok budowy</t>
  </si>
  <si>
    <t>Materiały konstrukcyjne</t>
  </si>
  <si>
    <t>Zabezpieczenia przeciwpożarowe</t>
  </si>
  <si>
    <t>Zabezpieczenia przeciwkradzieżowe</t>
  </si>
  <si>
    <t>Nie</t>
  </si>
  <si>
    <t>pustak</t>
  </si>
  <si>
    <t>strop lekki</t>
  </si>
  <si>
    <t>eternit</t>
  </si>
  <si>
    <t>kraty w oknach, zamki wielozastawkowe, system alarmowy  z sygnałem lokalnym</t>
  </si>
  <si>
    <t>cegła</t>
  </si>
  <si>
    <t>strop betonowy</t>
  </si>
  <si>
    <t>blacha</t>
  </si>
  <si>
    <t xml:space="preserve">kraty w oknach, zamki wielozastawkowe, system alarmowy </t>
  </si>
  <si>
    <t>cegła kratówka</t>
  </si>
  <si>
    <t>strop Ackermana</t>
  </si>
  <si>
    <t>pustaki</t>
  </si>
  <si>
    <t>strop drewniany</t>
  </si>
  <si>
    <t>beton</t>
  </si>
  <si>
    <t>papa</t>
  </si>
  <si>
    <t>bloczki</t>
  </si>
  <si>
    <t>bloczki silikatowe</t>
  </si>
  <si>
    <t>Powierzchnia użytkowa</t>
  </si>
  <si>
    <t>Budynek jest użytkowany
Tak/Nie</t>
  </si>
  <si>
    <t>Budynek znajduje się pod nadzorem konserwatora  zabytków
Tak/Nie</t>
  </si>
  <si>
    <t>Zagrożenie ryzykiem powodzi
Tak/Nie</t>
  </si>
  <si>
    <t>Zagrożenie ryzykiem osuwisk
Tak/Nie</t>
  </si>
  <si>
    <t>Instalacja solarna/fotowoltaiczna
Tak/Nie</t>
  </si>
  <si>
    <t>1964, 2004, 2010, 2011</t>
  </si>
  <si>
    <t>Ne</t>
  </si>
  <si>
    <t>papa, blacha</t>
  </si>
  <si>
    <t>monitoring,, system alarmowy, zamki wielozastawkowe, kraty w oknach</t>
  </si>
  <si>
    <t>kraty w oknach, zamki wielozastawkowe, system alarmowy</t>
  </si>
  <si>
    <t>zamki wielozastawkowe</t>
  </si>
  <si>
    <t>28.</t>
  </si>
  <si>
    <t>Sprzęt elektroniczny wyprodukowany w 2013 r. i starszy</t>
  </si>
  <si>
    <t>Ściany</t>
  </si>
  <si>
    <t>Stropy</t>
  </si>
  <si>
    <t>Stropodach</t>
  </si>
  <si>
    <t>Pokrycie dachu</t>
  </si>
  <si>
    <t>Remonty</t>
  </si>
  <si>
    <t>2018 r. - remont dachu</t>
  </si>
  <si>
    <t>Łącznie</t>
  </si>
  <si>
    <t>gaśnice - 3 szt
hydranty zewnętrzene - 1 szt</t>
  </si>
  <si>
    <t xml:space="preserve">gaśnice - 11 szt
hydranty wewnętrzne - 5 szt </t>
  </si>
  <si>
    <t>gaśnice - 5 szt
hydranty zewnętrzne -  3 szt
hydranty wewnętrzne -  2 szt</t>
  </si>
  <si>
    <t xml:space="preserve">gaśnice - 3 szt
hydranty zewnętrzne - 1 szt </t>
  </si>
  <si>
    <t xml:space="preserve">gaśnice - 3 szt
hydranty zewnętrzne - 2 szt </t>
  </si>
  <si>
    <t>gaśnice - 1 szt
hydranty zewnętrzne - 1 szt</t>
  </si>
  <si>
    <t xml:space="preserve">gaśnice - 1 szt </t>
  </si>
  <si>
    <t>Jednostka nie wykazuje sprzętu elektronicznego do ubezpieczenia systemem sum stałych</t>
  </si>
  <si>
    <t>Tak</t>
  </si>
  <si>
    <t>stalowa</t>
  </si>
  <si>
    <t>dzwonić o 10:00 do Pani Dyrektor</t>
  </si>
  <si>
    <t>Ubezpieczenia majątkowe</t>
  </si>
  <si>
    <t>Ubezpieczenia komunikacyjne</t>
  </si>
  <si>
    <t>Ubezpieczenia NNW członków OSP</t>
  </si>
  <si>
    <t>Autocasco</t>
  </si>
  <si>
    <t>OC komunikacyjne</t>
  </si>
  <si>
    <t>Razem 
(majątek, komunikacja 
i NNW OSP</t>
  </si>
  <si>
    <t>ZPO w Oksie - uszkodzenie mienia</t>
  </si>
  <si>
    <t>2020 r. - montaż instalacji fotowoltaicznej</t>
  </si>
  <si>
    <t>Siłownia zewnętrzna, Oksa</t>
  </si>
  <si>
    <t>Plac zabaw, Oksa</t>
  </si>
  <si>
    <t>Plac zabaw w Zalesiu, Zakrzowie, Kanicach, Tyńcu, Rembiechowie, Wegleszyn - Dębina, Błogoszów</t>
  </si>
  <si>
    <t>29.</t>
  </si>
  <si>
    <t>30.</t>
  </si>
  <si>
    <t>31.</t>
  </si>
  <si>
    <t>Instalacja solarna o wartości 66.283,00 zł (netto);
Ilość paneli: 18 szt.;
Data montażu: 04.06.2020 r.;
Gwarancja: 60 miesięcy od daty montażu;
Konserwacja instalacji należy do Wykonawcy inwestycji.</t>
  </si>
  <si>
    <t>Instalacja solarna o wartości 73.099,00 zł (netto);
Ilość paneli: 18 szt.;
Data montażu: 14.07.2020 r.;
Gwarancja: 60 miesięcy od daty montażu;
Konserwacja instalacji należy do Wykonawcy inwestycji.</t>
  </si>
  <si>
    <t>Instalacja solarna o wartości 72.567,00 zł (netto);
Ilość paneli: 16 szt.;
Data montażu: 13.08.2020 r.;
Gwarancja: 60 miesięcy od daty montażu;
Konserwacja instalacji należy do Wykonawcy inwestycji.</t>
  </si>
  <si>
    <t>Instalacja solarna o wartości 63.986,00 zł (netto);
Ilość paneli: 18 szt.;
Data montażu: 14.07.2020 r.;
Gwarancja: 60 miesięcy od daty montażu;
Konserwacja instalacji należy do Wykonawcy inwestycji.</t>
  </si>
  <si>
    <t>gaśnice - 5 szt
hydranty zewnętrzne -  3 szt
hydranty wewnętrzne - 4 szt</t>
  </si>
  <si>
    <t>18.06.2021 - 17.06.2022
18.06.2022 - 17.06.2023
18.06.2023 - 17.06.2024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</si>
</sst>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0.000%"/>
    <numFmt numFmtId="166" formatCode="yyyy\-mm\-dd;@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0"/>
      <color rgb="FF0070C0"/>
      <name val="Cambria"/>
      <family val="1"/>
      <charset val="238"/>
      <scheme val="major"/>
    </font>
    <font>
      <sz val="10"/>
      <color rgb="FF0070C0"/>
      <name val="Cambria"/>
      <family val="1"/>
      <charset val="238"/>
      <scheme val="major"/>
    </font>
    <font>
      <u/>
      <sz val="10"/>
      <color theme="1"/>
      <name val="Cambria"/>
      <family val="1"/>
      <charset val="238"/>
      <scheme val="major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Cambria"/>
      <family val="1"/>
      <charset val="238"/>
      <scheme val="major"/>
    </font>
    <font>
      <sz val="10"/>
      <color rgb="FFFF0000"/>
      <name val="Cambria"/>
      <family val="1"/>
      <charset val="238"/>
      <scheme val="major"/>
    </font>
    <font>
      <sz val="11"/>
      <color theme="1"/>
      <name val="Calibri"/>
      <family val="2"/>
      <scheme val="minor"/>
    </font>
    <font>
      <sz val="10"/>
      <color rgb="FF00206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20"/>
      <color rgb="FFFF0000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  <font>
      <sz val="10"/>
      <color theme="3"/>
      <name val="Cambria"/>
      <family val="1"/>
      <charset val="238"/>
      <scheme val="major"/>
    </font>
    <font>
      <b/>
      <sz val="10"/>
      <color theme="3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rgb="FFF0F0F0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2060"/>
      </left>
      <right style="thin">
        <color rgb="FF002060"/>
      </right>
      <top style="medium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medium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thin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 style="medium">
        <color rgb="FF002060"/>
      </bottom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/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/>
      <bottom style="medium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 style="medium">
        <color rgb="FF002060"/>
      </bottom>
      <diagonal/>
    </border>
    <border>
      <left style="medium">
        <color rgb="FF002060"/>
      </left>
      <right/>
      <top style="thin">
        <color rgb="FF002060"/>
      </top>
      <bottom style="thin">
        <color rgb="FF002060"/>
      </bottom>
      <diagonal/>
    </border>
  </borders>
  <cellStyleXfs count="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1" fillId="0" borderId="0"/>
  </cellStyleXfs>
  <cellXfs count="321">
    <xf numFmtId="0" fontId="0" fillId="0" borderId="0" xfId="0"/>
    <xf numFmtId="0" fontId="4" fillId="0" borderId="0" xfId="0" applyFont="1"/>
    <xf numFmtId="0" fontId="4" fillId="2" borderId="0" xfId="0" applyFont="1" applyFill="1"/>
    <xf numFmtId="0" fontId="6" fillId="0" borderId="0" xfId="0" applyFont="1"/>
    <xf numFmtId="0" fontId="6" fillId="0" borderId="0" xfId="0" applyFont="1" applyBorder="1"/>
    <xf numFmtId="0" fontId="6" fillId="2" borderId="0" xfId="1" applyFont="1" applyFill="1" applyBorder="1" applyAlignment="1">
      <alignment horizontal="left" vertical="center" wrapText="1"/>
    </xf>
    <xf numFmtId="164" fontId="6" fillId="2" borderId="0" xfId="1" applyNumberFormat="1" applyFont="1" applyFill="1" applyBorder="1" applyAlignment="1">
      <alignment horizontal="right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right" vertical="center" wrapText="1"/>
    </xf>
    <xf numFmtId="0" fontId="6" fillId="2" borderId="0" xfId="0" applyFont="1" applyFill="1"/>
    <xf numFmtId="0" fontId="6" fillId="2" borderId="0" xfId="1" applyFont="1" applyFill="1" applyBorder="1" applyAlignment="1">
      <alignment horizontal="left" vertical="center"/>
    </xf>
    <xf numFmtId="164" fontId="6" fillId="2" borderId="0" xfId="1" applyNumberFormat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7" fontId="6" fillId="0" borderId="0" xfId="0" applyNumberFormat="1" applyFont="1" applyAlignment="1">
      <alignment horizontal="center" vertical="center"/>
    </xf>
    <xf numFmtId="0" fontId="4" fillId="2" borderId="5" xfId="1" applyFont="1" applyFill="1" applyBorder="1" applyAlignment="1">
      <alignment horizontal="left" vertical="center" wrapText="1"/>
    </xf>
    <xf numFmtId="164" fontId="4" fillId="2" borderId="5" xfId="1" applyNumberFormat="1" applyFont="1" applyFill="1" applyBorder="1" applyAlignment="1">
      <alignment horizontal="right" vertical="center" wrapText="1"/>
    </xf>
    <xf numFmtId="0" fontId="4" fillId="2" borderId="5" xfId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/>
    </xf>
    <xf numFmtId="164" fontId="4" fillId="0" borderId="6" xfId="0" applyNumberFormat="1" applyFont="1" applyBorder="1"/>
    <xf numFmtId="164" fontId="4" fillId="2" borderId="5" xfId="1" applyNumberFormat="1" applyFont="1" applyFill="1" applyBorder="1" applyAlignment="1">
      <alignment horizontal="right" vertical="center"/>
    </xf>
    <xf numFmtId="0" fontId="4" fillId="2" borderId="5" xfId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5" borderId="5" xfId="1" applyNumberFormat="1" applyFont="1" applyFill="1" applyBorder="1" applyAlignment="1">
      <alignment horizontal="right" vertical="center" wrapText="1"/>
    </xf>
    <xf numFmtId="0" fontId="4" fillId="2" borderId="4" xfId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right" vertical="center"/>
    </xf>
    <xf numFmtId="0" fontId="4" fillId="0" borderId="0" xfId="0" applyFont="1" applyAlignment="1">
      <alignment wrapText="1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4" fontId="3" fillId="2" borderId="0" xfId="0" applyNumberFormat="1" applyFont="1" applyFill="1" applyBorder="1"/>
    <xf numFmtId="164" fontId="4" fillId="2" borderId="0" xfId="0" applyNumberFormat="1" applyFont="1" applyFill="1"/>
    <xf numFmtId="0" fontId="5" fillId="2" borderId="0" xfId="0" applyFont="1" applyFill="1" applyBorder="1" applyAlignment="1">
      <alignment horizontal="center" vertical="center"/>
    </xf>
    <xf numFmtId="164" fontId="5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164" fontId="10" fillId="2" borderId="0" xfId="0" applyNumberFormat="1" applyFont="1" applyFill="1"/>
    <xf numFmtId="14" fontId="9" fillId="2" borderId="0" xfId="0" applyNumberFormat="1" applyFont="1" applyFill="1" applyAlignment="1">
      <alignment wrapText="1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8" fontId="5" fillId="2" borderId="5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8" fontId="5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8" fontId="3" fillId="0" borderId="5" xfId="0" applyNumberFormat="1" applyFont="1" applyBorder="1" applyAlignment="1">
      <alignment vertical="center"/>
    </xf>
    <xf numFmtId="164" fontId="3" fillId="5" borderId="3" xfId="0" applyNumberFormat="1" applyFont="1" applyFill="1" applyBorder="1" applyAlignment="1">
      <alignment horizontal="center"/>
    </xf>
    <xf numFmtId="164" fontId="3" fillId="0" borderId="5" xfId="0" applyNumberFormat="1" applyFont="1" applyBorder="1"/>
    <xf numFmtId="164" fontId="3" fillId="0" borderId="6" xfId="0" applyNumberFormat="1" applyFont="1" applyBorder="1"/>
    <xf numFmtId="0" fontId="3" fillId="7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164" fontId="4" fillId="0" borderId="5" xfId="0" applyNumberFormat="1" applyFont="1" applyBorder="1" applyAlignment="1">
      <alignment horizontal="right" wrapText="1"/>
    </xf>
    <xf numFmtId="164" fontId="4" fillId="0" borderId="5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0" borderId="6" xfId="0" applyNumberFormat="1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164" fontId="4" fillId="2" borderId="5" xfId="0" applyNumberFormat="1" applyFont="1" applyFill="1" applyBorder="1" applyAlignment="1">
      <alignment horizontal="center" vertical="center" wrapText="1"/>
    </xf>
    <xf numFmtId="6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4" fillId="2" borderId="5" xfId="0" quotePrefix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5" xfId="0" quotePrefix="1" applyFont="1" applyFill="1" applyBorder="1" applyAlignment="1">
      <alignment horizontal="center" vertical="center"/>
    </xf>
    <xf numFmtId="0" fontId="4" fillId="2" borderId="8" xfId="0" quotePrefix="1" applyFont="1" applyFill="1" applyBorder="1" applyAlignment="1">
      <alignment horizontal="center" vertical="center"/>
    </xf>
    <xf numFmtId="164" fontId="4" fillId="2" borderId="8" xfId="0" quotePrefix="1" applyNumberFormat="1" applyFont="1" applyFill="1" applyBorder="1" applyAlignment="1">
      <alignment horizontal="center" vertical="center"/>
    </xf>
    <xf numFmtId="0" fontId="4" fillId="2" borderId="8" xfId="0" quotePrefix="1" applyFont="1" applyFill="1" applyBorder="1" applyAlignment="1">
      <alignment horizontal="center" vertical="center" wrapText="1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6" xfId="0" quotePrefix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2" borderId="5" xfId="1" applyNumberFormat="1" applyFont="1" applyFill="1" applyBorder="1" applyAlignment="1">
      <alignment horizontal="center" vertical="center"/>
    </xf>
    <xf numFmtId="2" fontId="14" fillId="2" borderId="5" xfId="1" applyNumberFormat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44" fontId="4" fillId="6" borderId="8" xfId="3" applyFont="1" applyFill="1" applyBorder="1" applyAlignment="1" applyProtection="1">
      <alignment horizontal="right" vertical="center" wrapText="1"/>
      <protection locked="0"/>
    </xf>
    <xf numFmtId="0" fontId="4" fillId="2" borderId="8" xfId="1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left" vertical="center" wrapText="1"/>
    </xf>
    <xf numFmtId="0" fontId="4" fillId="2" borderId="11" xfId="1" applyFont="1" applyFill="1" applyBorder="1" applyAlignment="1">
      <alignment horizontal="center" vertical="center" wrapText="1"/>
    </xf>
    <xf numFmtId="164" fontId="4" fillId="6" borderId="11" xfId="1" applyNumberFormat="1" applyFont="1" applyFill="1" applyBorder="1" applyAlignment="1">
      <alignment horizontal="right" vertical="center" wrapText="1"/>
    </xf>
    <xf numFmtId="164" fontId="4" fillId="6" borderId="5" xfId="1" applyNumberFormat="1" applyFont="1" applyFill="1" applyBorder="1" applyAlignment="1">
      <alignment horizontal="right" vertical="center" wrapText="1"/>
    </xf>
    <xf numFmtId="0" fontId="3" fillId="7" borderId="5" xfId="1" quotePrefix="1" applyFont="1" applyFill="1" applyBorder="1" applyAlignment="1">
      <alignment horizontal="center" vertical="center" wrapText="1"/>
    </xf>
    <xf numFmtId="0" fontId="13" fillId="7" borderId="5" xfId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left" vertical="center" wrapText="1"/>
    </xf>
    <xf numFmtId="0" fontId="3" fillId="4" borderId="2" xfId="1" applyFont="1" applyFill="1" applyBorder="1" applyAlignment="1">
      <alignment vertical="center" wrapText="1"/>
    </xf>
    <xf numFmtId="0" fontId="3" fillId="4" borderId="2" xfId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center" vertical="center" wrapText="1"/>
    </xf>
    <xf numFmtId="165" fontId="4" fillId="2" borderId="0" xfId="5" applyNumberFormat="1" applyFont="1" applyFill="1" applyBorder="1" applyAlignment="1">
      <alignment horizontal="center" vertical="center"/>
    </xf>
    <xf numFmtId="165" fontId="3" fillId="2" borderId="0" xfId="5" applyNumberFormat="1" applyFont="1" applyFill="1" applyBorder="1" applyAlignment="1">
      <alignment horizontal="right" vertical="center"/>
    </xf>
    <xf numFmtId="0" fontId="3" fillId="7" borderId="1" xfId="1" applyFont="1" applyFill="1" applyBorder="1" applyAlignment="1">
      <alignment horizontal="center" vertical="center"/>
    </xf>
    <xf numFmtId="0" fontId="3" fillId="7" borderId="2" xfId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right" vertical="center" wrapText="1"/>
    </xf>
    <xf numFmtId="164" fontId="4" fillId="6" borderId="8" xfId="1" applyNumberFormat="1" applyFont="1" applyFill="1" applyBorder="1" applyAlignment="1">
      <alignment horizontal="right" vertical="center" wrapText="1"/>
    </xf>
    <xf numFmtId="0" fontId="4" fillId="0" borderId="7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164" fontId="4" fillId="2" borderId="6" xfId="1" applyNumberFormat="1" applyFont="1" applyFill="1" applyBorder="1" applyAlignment="1">
      <alignment horizontal="right" vertical="center"/>
    </xf>
    <xf numFmtId="2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4" borderId="1" xfId="4" quotePrefix="1" applyFont="1" applyFill="1" applyBorder="1" applyAlignment="1">
      <alignment horizontal="center" vertical="center" wrapText="1"/>
    </xf>
    <xf numFmtId="0" fontId="3" fillId="7" borderId="4" xfId="4" applyFont="1" applyFill="1" applyBorder="1" applyAlignment="1">
      <alignment horizontal="center" vertical="center"/>
    </xf>
    <xf numFmtId="0" fontId="3" fillId="7" borderId="5" xfId="4" applyFont="1" applyFill="1" applyBorder="1" applyAlignment="1">
      <alignment horizontal="center" vertical="center"/>
    </xf>
    <xf numFmtId="44" fontId="3" fillId="7" borderId="6" xfId="3" applyFont="1" applyFill="1" applyBorder="1" applyAlignment="1">
      <alignment horizontal="center" vertical="center"/>
    </xf>
    <xf numFmtId="0" fontId="4" fillId="0" borderId="4" xfId="4" applyFont="1" applyBorder="1" applyAlignment="1">
      <alignment horizontal="center" vertical="center" wrapText="1"/>
    </xf>
    <xf numFmtId="0" fontId="4" fillId="0" borderId="5" xfId="4" applyFont="1" applyFill="1" applyBorder="1" applyAlignment="1">
      <alignment vertical="center" wrapText="1"/>
    </xf>
    <xf numFmtId="44" fontId="4" fillId="2" borderId="6" xfId="3" applyFont="1" applyFill="1" applyBorder="1" applyAlignment="1" applyProtection="1">
      <alignment horizontal="right" vertical="center" wrapText="1"/>
      <protection locked="0"/>
    </xf>
    <xf numFmtId="0" fontId="4" fillId="0" borderId="7" xfId="4" applyFont="1" applyBorder="1" applyAlignment="1">
      <alignment horizontal="center" vertical="center" wrapText="1"/>
    </xf>
    <xf numFmtId="0" fontId="4" fillId="0" borderId="8" xfId="4" applyFont="1" applyFill="1" applyBorder="1" applyAlignment="1">
      <alignment vertical="center" wrapText="1"/>
    </xf>
    <xf numFmtId="44" fontId="4" fillId="2" borderId="9" xfId="3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vertical="center"/>
    </xf>
    <xf numFmtId="0" fontId="3" fillId="4" borderId="1" xfId="4" applyFont="1" applyFill="1" applyBorder="1" applyAlignment="1">
      <alignment horizontal="center" vertical="center" wrapText="1"/>
    </xf>
    <xf numFmtId="0" fontId="4" fillId="2" borderId="5" xfId="4" applyFont="1" applyFill="1" applyBorder="1" applyAlignment="1">
      <alignment vertical="center" wrapText="1"/>
    </xf>
    <xf numFmtId="44" fontId="4" fillId="2" borderId="6" xfId="3" applyFont="1" applyFill="1" applyBorder="1" applyAlignment="1">
      <alignment horizontal="right" vertical="center" wrapText="1"/>
    </xf>
    <xf numFmtId="0" fontId="4" fillId="2" borderId="4" xfId="4" applyFont="1" applyFill="1" applyBorder="1" applyAlignment="1">
      <alignment horizontal="center" vertical="center" wrapText="1"/>
    </xf>
    <xf numFmtId="0" fontId="4" fillId="2" borderId="7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vertical="center" wrapText="1"/>
    </xf>
    <xf numFmtId="0" fontId="6" fillId="0" borderId="0" xfId="4" applyFont="1" applyBorder="1" applyAlignment="1">
      <alignment horizontal="center" vertical="center" wrapText="1"/>
    </xf>
    <xf numFmtId="0" fontId="6" fillId="0" borderId="0" xfId="4" applyFont="1" applyFill="1" applyBorder="1" applyAlignment="1">
      <alignment vertical="center" wrapText="1"/>
    </xf>
    <xf numFmtId="164" fontId="3" fillId="2" borderId="9" xfId="0" applyNumberFormat="1" applyFont="1" applyFill="1" applyBorder="1" applyAlignment="1">
      <alignment vertical="center"/>
    </xf>
    <xf numFmtId="0" fontId="15" fillId="2" borderId="0" xfId="0" applyFont="1" applyFill="1"/>
    <xf numFmtId="0" fontId="16" fillId="2" borderId="0" xfId="0" applyFont="1" applyFill="1"/>
    <xf numFmtId="0" fontId="17" fillId="2" borderId="0" xfId="0" applyFont="1" applyFill="1" applyAlignment="1">
      <alignment vertical="center"/>
    </xf>
    <xf numFmtId="0" fontId="17" fillId="8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2" borderId="0" xfId="0" applyFont="1" applyFill="1"/>
    <xf numFmtId="0" fontId="17" fillId="0" borderId="0" xfId="0" applyFont="1"/>
    <xf numFmtId="0" fontId="4" fillId="2" borderId="5" xfId="0" applyFont="1" applyFill="1" applyBorder="1" applyAlignment="1">
      <alignment horizontal="left" vertical="center"/>
    </xf>
    <xf numFmtId="166" fontId="4" fillId="2" borderId="5" xfId="0" applyNumberFormat="1" applyFont="1" applyFill="1" applyBorder="1" applyAlignment="1">
      <alignment horizontal="center" vertical="center"/>
    </xf>
    <xf numFmtId="8" fontId="4" fillId="2" borderId="5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17" fillId="9" borderId="36" xfId="0" applyFont="1" applyFill="1" applyBorder="1" applyAlignment="1">
      <alignment vertical="center"/>
    </xf>
    <xf numFmtId="0" fontId="17" fillId="9" borderId="31" xfId="0" applyFont="1" applyFill="1" applyBorder="1" applyAlignment="1">
      <alignment vertical="center"/>
    </xf>
    <xf numFmtId="0" fontId="18" fillId="9" borderId="31" xfId="0" applyFont="1" applyFill="1" applyBorder="1" applyAlignment="1">
      <alignment horizontal="center" vertical="center"/>
    </xf>
    <xf numFmtId="8" fontId="18" fillId="9" borderId="31" xfId="0" applyNumberFormat="1" applyFont="1" applyFill="1" applyBorder="1" applyAlignment="1">
      <alignment horizontal="right" vertical="center"/>
    </xf>
    <xf numFmtId="0" fontId="17" fillId="9" borderId="32" xfId="0" applyFont="1" applyFill="1" applyBorder="1" applyAlignment="1">
      <alignment vertical="center"/>
    </xf>
    <xf numFmtId="0" fontId="19" fillId="2" borderId="6" xfId="0" quotePrefix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166" fontId="4" fillId="0" borderId="5" xfId="0" applyNumberFormat="1" applyFont="1" applyBorder="1" applyAlignment="1">
      <alignment horizontal="center" vertical="center"/>
    </xf>
    <xf numFmtId="8" fontId="4" fillId="0" borderId="5" xfId="0" applyNumberFormat="1" applyFont="1" applyBorder="1" applyAlignment="1">
      <alignment horizontal="right" vertical="center"/>
    </xf>
    <xf numFmtId="0" fontId="19" fillId="0" borderId="6" xfId="0" applyFont="1" applyBorder="1" applyAlignment="1">
      <alignment horizontal="left" vertical="center" wrapText="1"/>
    </xf>
    <xf numFmtId="0" fontId="4" fillId="2" borderId="5" xfId="0" quotePrefix="1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vertical="center" wrapText="1"/>
    </xf>
    <xf numFmtId="166" fontId="4" fillId="8" borderId="5" xfId="0" applyNumberFormat="1" applyFont="1" applyFill="1" applyBorder="1" applyAlignment="1">
      <alignment horizontal="center" vertical="center" wrapText="1"/>
    </xf>
    <xf numFmtId="164" fontId="4" fillId="8" borderId="5" xfId="0" applyNumberFormat="1" applyFont="1" applyFill="1" applyBorder="1" applyAlignment="1">
      <alignment vertical="center" wrapText="1"/>
    </xf>
    <xf numFmtId="164" fontId="4" fillId="2" borderId="5" xfId="0" applyNumberFormat="1" applyFont="1" applyFill="1" applyBorder="1" applyAlignment="1">
      <alignment horizontal="right" vertical="center"/>
    </xf>
    <xf numFmtId="0" fontId="19" fillId="8" borderId="6" xfId="0" applyFont="1" applyFill="1" applyBorder="1" applyAlignment="1">
      <alignment vertical="center" wrapText="1"/>
    </xf>
    <xf numFmtId="0" fontId="4" fillId="8" borderId="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166" fontId="4" fillId="8" borderId="5" xfId="6" applyNumberFormat="1" applyFont="1" applyFill="1" applyBorder="1" applyAlignment="1">
      <alignment horizontal="center" vertical="center" wrapText="1"/>
    </xf>
    <xf numFmtId="164" fontId="4" fillId="8" borderId="5" xfId="6" applyNumberFormat="1" applyFont="1" applyFill="1" applyBorder="1" applyAlignment="1">
      <alignment vertical="center" wrapText="1"/>
    </xf>
    <xf numFmtId="0" fontId="19" fillId="8" borderId="6" xfId="6" applyFont="1" applyFill="1" applyBorder="1" applyAlignment="1">
      <alignment vertical="center" wrapText="1"/>
    </xf>
    <xf numFmtId="0" fontId="4" fillId="8" borderId="0" xfId="6" applyFont="1" applyFill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2" borderId="0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164" fontId="6" fillId="0" borderId="0" xfId="0" applyNumberFormat="1" applyFont="1"/>
    <xf numFmtId="0" fontId="6" fillId="0" borderId="0" xfId="0" applyFont="1" applyAlignment="1">
      <alignment wrapText="1"/>
    </xf>
    <xf numFmtId="0" fontId="4" fillId="0" borderId="5" xfId="0" quotePrefix="1" applyFont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4" fillId="2" borderId="4" xfId="0" applyFont="1" applyFill="1" applyBorder="1" applyAlignment="1">
      <alignment horizontal="center" vertical="center"/>
    </xf>
    <xf numFmtId="44" fontId="4" fillId="0" borderId="0" xfId="0" applyNumberFormat="1" applyFont="1"/>
    <xf numFmtId="164" fontId="4" fillId="5" borderId="11" xfId="1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164" fontId="3" fillId="7" borderId="2" xfId="1" quotePrefix="1" applyNumberFormat="1" applyFont="1" applyFill="1" applyBorder="1" applyAlignment="1">
      <alignment horizontal="center" vertical="center" wrapText="1"/>
    </xf>
    <xf numFmtId="164" fontId="3" fillId="7" borderId="5" xfId="1" quotePrefix="1" applyNumberFormat="1" applyFont="1" applyFill="1" applyBorder="1" applyAlignment="1">
      <alignment horizontal="center" vertical="center" wrapText="1"/>
    </xf>
    <xf numFmtId="0" fontId="3" fillId="7" borderId="2" xfId="1" quotePrefix="1" applyFont="1" applyFill="1" applyBorder="1" applyAlignment="1">
      <alignment horizontal="center" vertical="center" wrapText="1"/>
    </xf>
    <xf numFmtId="0" fontId="3" fillId="7" borderId="5" xfId="1" quotePrefix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2" fontId="14" fillId="2" borderId="5" xfId="1" applyNumberFormat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4" fillId="2" borderId="5" xfId="0" quotePrefix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wrapText="1"/>
    </xf>
    <xf numFmtId="0" fontId="3" fillId="7" borderId="6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 wrapText="1"/>
    </xf>
    <xf numFmtId="0" fontId="3" fillId="7" borderId="5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13" fillId="7" borderId="2" xfId="1" applyFont="1" applyFill="1" applyBorder="1" applyAlignment="1">
      <alignment horizontal="center" vertical="center" wrapText="1"/>
    </xf>
    <xf numFmtId="0" fontId="13" fillId="7" borderId="5" xfId="1" applyFont="1" applyFill="1" applyBorder="1" applyAlignment="1">
      <alignment horizontal="center" vertical="center" wrapText="1"/>
    </xf>
    <xf numFmtId="4" fontId="13" fillId="7" borderId="2" xfId="1" applyNumberFormat="1" applyFont="1" applyFill="1" applyBorder="1" applyAlignment="1">
      <alignment horizontal="center" vertical="center" wrapText="1"/>
    </xf>
    <xf numFmtId="4" fontId="13" fillId="7" borderId="5" xfId="1" applyNumberFormat="1" applyFont="1" applyFill="1" applyBorder="1" applyAlignment="1">
      <alignment horizontal="center" vertical="center" wrapText="1"/>
    </xf>
    <xf numFmtId="0" fontId="13" fillId="2" borderId="17" xfId="1" applyFont="1" applyFill="1" applyBorder="1" applyAlignment="1">
      <alignment horizontal="center" vertical="center" wrapText="1"/>
    </xf>
    <xf numFmtId="0" fontId="13" fillId="2" borderId="18" xfId="1" applyFont="1" applyFill="1" applyBorder="1" applyAlignment="1">
      <alignment horizontal="center" vertical="center" wrapText="1"/>
    </xf>
    <xf numFmtId="0" fontId="13" fillId="2" borderId="19" xfId="1" applyFont="1" applyFill="1" applyBorder="1" applyAlignment="1">
      <alignment horizontal="center" vertical="center" wrapText="1"/>
    </xf>
    <xf numFmtId="0" fontId="13" fillId="2" borderId="22" xfId="1" applyFont="1" applyFill="1" applyBorder="1" applyAlignment="1">
      <alignment horizontal="center" vertical="center" wrapText="1"/>
    </xf>
    <xf numFmtId="0" fontId="13" fillId="2" borderId="23" xfId="1" applyFont="1" applyFill="1" applyBorder="1" applyAlignment="1">
      <alignment horizontal="center" vertical="center" wrapText="1"/>
    </xf>
    <xf numFmtId="0" fontId="13" fillId="2" borderId="24" xfId="1" applyFont="1" applyFill="1" applyBorder="1" applyAlignment="1">
      <alignment horizontal="center" vertical="center" wrapText="1"/>
    </xf>
    <xf numFmtId="0" fontId="13" fillId="7" borderId="16" xfId="1" applyFont="1" applyFill="1" applyBorder="1" applyAlignment="1">
      <alignment horizontal="center" vertical="center" wrapText="1"/>
    </xf>
    <xf numFmtId="0" fontId="13" fillId="7" borderId="12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right" vertical="center" wrapText="1"/>
    </xf>
    <xf numFmtId="0" fontId="3" fillId="2" borderId="8" xfId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left" vertical="center"/>
    </xf>
    <xf numFmtId="0" fontId="4" fillId="0" borderId="8" xfId="4" applyFont="1" applyFill="1" applyBorder="1" applyAlignment="1">
      <alignment horizontal="center" vertical="center" wrapText="1"/>
    </xf>
    <xf numFmtId="0" fontId="4" fillId="0" borderId="9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right" vertical="center" wrapText="1"/>
    </xf>
    <xf numFmtId="0" fontId="3" fillId="2" borderId="8" xfId="4" applyFont="1" applyFill="1" applyBorder="1" applyAlignment="1">
      <alignment horizontal="right" vertical="center" wrapText="1"/>
    </xf>
    <xf numFmtId="0" fontId="3" fillId="4" borderId="2" xfId="4" applyFont="1" applyFill="1" applyBorder="1" applyAlignment="1">
      <alignment horizontal="center" vertical="center" wrapText="1"/>
    </xf>
    <xf numFmtId="0" fontId="3" fillId="4" borderId="3" xfId="4" applyFont="1" applyFill="1" applyBorder="1" applyAlignment="1">
      <alignment horizontal="center" vertical="center" wrapText="1"/>
    </xf>
    <xf numFmtId="0" fontId="3" fillId="4" borderId="2" xfId="4" quotePrefix="1" applyFont="1" applyFill="1" applyBorder="1" applyAlignment="1">
      <alignment horizontal="center" vertical="center" wrapText="1"/>
    </xf>
    <xf numFmtId="0" fontId="3" fillId="4" borderId="3" xfId="4" quotePrefix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5" borderId="8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8" fontId="9" fillId="2" borderId="26" xfId="0" applyNumberFormat="1" applyFont="1" applyFill="1" applyBorder="1" applyAlignment="1">
      <alignment horizontal="center"/>
    </xf>
    <xf numFmtId="8" fontId="9" fillId="2" borderId="33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7">
    <cellStyle name="Normalny" xfId="0" builtinId="0"/>
    <cellStyle name="Normalny 2" xfId="1"/>
    <cellStyle name="Normalny 3" xfId="4"/>
    <cellStyle name="Normalny 5" xfId="6"/>
    <cellStyle name="Procentowy" xfId="5" builtinId="5"/>
    <cellStyle name="Walutowy 2" xfId="3"/>
    <cellStyle name="Walutow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T70"/>
  <sheetViews>
    <sheetView showGridLines="0" zoomScaleNormal="100" workbookViewId="0">
      <selection activeCell="L64" sqref="L64"/>
    </sheetView>
  </sheetViews>
  <sheetFormatPr defaultRowHeight="12.75" x14ac:dyDescent="0.2"/>
  <cols>
    <col min="1" max="1" width="5.140625" style="3" customWidth="1"/>
    <col min="2" max="2" width="47.28515625" style="14" customWidth="1"/>
    <col min="3" max="3" width="17.5703125" style="15" customWidth="1"/>
    <col min="4" max="4" width="10.85546875" style="16" customWidth="1"/>
    <col min="5" max="5" width="14" style="3" customWidth="1"/>
    <col min="6" max="6" width="12.7109375" style="3" customWidth="1"/>
    <col min="7" max="7" width="15.28515625" style="3" customWidth="1"/>
    <col min="8" max="8" width="16.28515625" style="3" customWidth="1"/>
    <col min="9" max="9" width="15.85546875" style="3" customWidth="1"/>
    <col min="10" max="10" width="14.7109375" style="3" customWidth="1"/>
    <col min="11" max="11" width="25.7109375" style="3" customWidth="1"/>
    <col min="12" max="12" width="30.7109375" style="3" customWidth="1"/>
    <col min="13" max="13" width="23.28515625" style="206" customWidth="1"/>
    <col min="14" max="14" width="33" style="3" customWidth="1"/>
    <col min="15" max="15" width="21.28515625" style="3" customWidth="1"/>
    <col min="16" max="16" width="20.42578125" style="3" customWidth="1"/>
    <col min="17" max="17" width="23.5703125" style="3" customWidth="1"/>
    <col min="18" max="18" width="46.5703125" style="3" customWidth="1"/>
    <col min="19" max="16384" width="9.140625" style="3"/>
  </cols>
  <sheetData>
    <row r="1" spans="1:18" s="107" customFormat="1" ht="12.75" customHeight="1" x14ac:dyDescent="0.25">
      <c r="A1" s="124" t="s">
        <v>11</v>
      </c>
      <c r="B1" s="125" t="s">
        <v>10</v>
      </c>
      <c r="C1" s="227" t="s">
        <v>3</v>
      </c>
      <c r="D1" s="229" t="s">
        <v>126</v>
      </c>
      <c r="E1" s="253" t="s">
        <v>240</v>
      </c>
      <c r="F1" s="255" t="s">
        <v>261</v>
      </c>
      <c r="G1" s="253" t="s">
        <v>241</v>
      </c>
      <c r="H1" s="253"/>
      <c r="I1" s="253"/>
      <c r="J1" s="253"/>
      <c r="K1" s="253" t="s">
        <v>242</v>
      </c>
      <c r="L1" s="253" t="s">
        <v>243</v>
      </c>
      <c r="M1" s="263" t="s">
        <v>279</v>
      </c>
      <c r="N1" s="253" t="s">
        <v>263</v>
      </c>
      <c r="O1" s="253" t="s">
        <v>262</v>
      </c>
      <c r="P1" s="248" t="s">
        <v>264</v>
      </c>
      <c r="Q1" s="248" t="s">
        <v>265</v>
      </c>
      <c r="R1" s="250" t="s">
        <v>266</v>
      </c>
    </row>
    <row r="2" spans="1:18" s="107" customFormat="1" ht="23.25" customHeight="1" x14ac:dyDescent="0.25">
      <c r="A2" s="105" t="s">
        <v>1</v>
      </c>
      <c r="B2" s="121" t="s">
        <v>2</v>
      </c>
      <c r="C2" s="228"/>
      <c r="D2" s="230"/>
      <c r="E2" s="254"/>
      <c r="F2" s="256"/>
      <c r="G2" s="122" t="s">
        <v>275</v>
      </c>
      <c r="H2" s="122" t="s">
        <v>276</v>
      </c>
      <c r="I2" s="122" t="s">
        <v>277</v>
      </c>
      <c r="J2" s="122" t="s">
        <v>278</v>
      </c>
      <c r="K2" s="254"/>
      <c r="L2" s="254"/>
      <c r="M2" s="264"/>
      <c r="N2" s="254"/>
      <c r="O2" s="254"/>
      <c r="P2" s="249"/>
      <c r="Q2" s="249"/>
      <c r="R2" s="251"/>
    </row>
    <row r="3" spans="1:18" s="1" customFormat="1" ht="38.25" x14ac:dyDescent="0.2">
      <c r="A3" s="102" t="s">
        <v>11</v>
      </c>
      <c r="B3" s="18" t="s">
        <v>55</v>
      </c>
      <c r="C3" s="19">
        <v>334700</v>
      </c>
      <c r="D3" s="20" t="s">
        <v>28</v>
      </c>
      <c r="E3" s="108">
        <v>1975</v>
      </c>
      <c r="F3" s="109">
        <v>133.88</v>
      </c>
      <c r="G3" s="110" t="s">
        <v>245</v>
      </c>
      <c r="H3" s="111" t="s">
        <v>246</v>
      </c>
      <c r="I3" s="189" t="s">
        <v>222</v>
      </c>
      <c r="J3" s="110" t="s">
        <v>247</v>
      </c>
      <c r="K3" s="80" t="s">
        <v>285</v>
      </c>
      <c r="L3" s="80" t="s">
        <v>248</v>
      </c>
      <c r="M3" s="189" t="s">
        <v>222</v>
      </c>
      <c r="N3" s="51" t="s">
        <v>244</v>
      </c>
      <c r="O3" s="184" t="s">
        <v>290</v>
      </c>
      <c r="P3" s="184" t="s">
        <v>244</v>
      </c>
      <c r="Q3" s="184" t="s">
        <v>244</v>
      </c>
      <c r="R3" s="176" t="s">
        <v>244</v>
      </c>
    </row>
    <row r="4" spans="1:18" s="1" customFormat="1" ht="38.25" x14ac:dyDescent="0.2">
      <c r="A4" s="102" t="s">
        <v>30</v>
      </c>
      <c r="B4" s="18" t="s">
        <v>56</v>
      </c>
      <c r="C4" s="19">
        <v>308450</v>
      </c>
      <c r="D4" s="20" t="s">
        <v>28</v>
      </c>
      <c r="E4" s="108">
        <v>1968</v>
      </c>
      <c r="F4" s="109">
        <v>123.38</v>
      </c>
      <c r="G4" s="110" t="s">
        <v>249</v>
      </c>
      <c r="H4" s="111" t="s">
        <v>250</v>
      </c>
      <c r="I4" s="189" t="s">
        <v>222</v>
      </c>
      <c r="J4" s="110" t="s">
        <v>251</v>
      </c>
      <c r="K4" s="80" t="s">
        <v>286</v>
      </c>
      <c r="L4" s="80" t="s">
        <v>252</v>
      </c>
      <c r="M4" s="189" t="s">
        <v>222</v>
      </c>
      <c r="N4" s="51" t="s">
        <v>244</v>
      </c>
      <c r="O4" s="184" t="s">
        <v>290</v>
      </c>
      <c r="P4" s="184" t="s">
        <v>244</v>
      </c>
      <c r="Q4" s="184" t="s">
        <v>244</v>
      </c>
      <c r="R4" s="176" t="s">
        <v>244</v>
      </c>
    </row>
    <row r="5" spans="1:18" s="1" customFormat="1" ht="38.25" x14ac:dyDescent="0.2">
      <c r="A5" s="102" t="s">
        <v>31</v>
      </c>
      <c r="B5" s="18" t="s">
        <v>63</v>
      </c>
      <c r="C5" s="19">
        <f>848.42*2000</f>
        <v>1696840</v>
      </c>
      <c r="D5" s="20" t="s">
        <v>28</v>
      </c>
      <c r="E5" s="108">
        <v>1992</v>
      </c>
      <c r="F5" s="109">
        <v>848.42</v>
      </c>
      <c r="G5" s="110" t="s">
        <v>253</v>
      </c>
      <c r="H5" s="111" t="s">
        <v>254</v>
      </c>
      <c r="I5" s="189" t="s">
        <v>222</v>
      </c>
      <c r="J5" s="110" t="s">
        <v>251</v>
      </c>
      <c r="K5" s="80" t="s">
        <v>285</v>
      </c>
      <c r="L5" s="80" t="s">
        <v>248</v>
      </c>
      <c r="M5" s="189" t="s">
        <v>222</v>
      </c>
      <c r="N5" s="51" t="s">
        <v>244</v>
      </c>
      <c r="O5" s="184" t="s">
        <v>290</v>
      </c>
      <c r="P5" s="184" t="s">
        <v>244</v>
      </c>
      <c r="Q5" s="184" t="s">
        <v>244</v>
      </c>
      <c r="R5" s="176" t="s">
        <v>244</v>
      </c>
    </row>
    <row r="6" spans="1:18" s="1" customFormat="1" ht="25.5" x14ac:dyDescent="0.2">
      <c r="A6" s="102" t="s">
        <v>32</v>
      </c>
      <c r="B6" s="18" t="s">
        <v>12</v>
      </c>
      <c r="C6" s="19">
        <v>150000</v>
      </c>
      <c r="D6" s="20" t="s">
        <v>28</v>
      </c>
      <c r="E6" s="108">
        <v>1935</v>
      </c>
      <c r="F6" s="109">
        <v>150</v>
      </c>
      <c r="G6" s="110" t="s">
        <v>249</v>
      </c>
      <c r="H6" s="111" t="s">
        <v>250</v>
      </c>
      <c r="I6" s="189" t="s">
        <v>222</v>
      </c>
      <c r="J6" s="110" t="s">
        <v>251</v>
      </c>
      <c r="K6" s="80" t="s">
        <v>287</v>
      </c>
      <c r="L6" s="189" t="s">
        <v>222</v>
      </c>
      <c r="M6" s="189" t="s">
        <v>222</v>
      </c>
      <c r="N6" s="51" t="s">
        <v>244</v>
      </c>
      <c r="O6" s="184" t="s">
        <v>290</v>
      </c>
      <c r="P6" s="184" t="s">
        <v>244</v>
      </c>
      <c r="Q6" s="184" t="s">
        <v>244</v>
      </c>
      <c r="R6" s="176" t="s">
        <v>244</v>
      </c>
    </row>
    <row r="7" spans="1:18" s="1" customFormat="1" ht="25.5" x14ac:dyDescent="0.2">
      <c r="A7" s="102" t="s">
        <v>33</v>
      </c>
      <c r="B7" s="18" t="s">
        <v>13</v>
      </c>
      <c r="C7" s="19">
        <v>180000</v>
      </c>
      <c r="D7" s="20" t="s">
        <v>28</v>
      </c>
      <c r="E7" s="108">
        <v>1938</v>
      </c>
      <c r="F7" s="109">
        <v>120</v>
      </c>
      <c r="G7" s="110" t="s">
        <v>255</v>
      </c>
      <c r="H7" s="111" t="s">
        <v>250</v>
      </c>
      <c r="I7" s="189" t="s">
        <v>222</v>
      </c>
      <c r="J7" s="110" t="s">
        <v>251</v>
      </c>
      <c r="K7" s="80" t="s">
        <v>287</v>
      </c>
      <c r="L7" s="189" t="s">
        <v>222</v>
      </c>
      <c r="M7" s="189" t="s">
        <v>222</v>
      </c>
      <c r="N7" s="51" t="s">
        <v>244</v>
      </c>
      <c r="O7" s="184" t="s">
        <v>290</v>
      </c>
      <c r="P7" s="184" t="s">
        <v>244</v>
      </c>
      <c r="Q7" s="184" t="s">
        <v>244</v>
      </c>
      <c r="R7" s="176" t="s">
        <v>244</v>
      </c>
    </row>
    <row r="8" spans="1:18" s="1" customFormat="1" ht="66.75" customHeight="1" x14ac:dyDescent="0.2">
      <c r="A8" s="102" t="s">
        <v>34</v>
      </c>
      <c r="B8" s="18" t="s">
        <v>14</v>
      </c>
      <c r="C8" s="19">
        <v>649622</v>
      </c>
      <c r="D8" s="20" t="s">
        <v>29</v>
      </c>
      <c r="E8" s="108">
        <v>1997</v>
      </c>
      <c r="F8" s="109">
        <v>120</v>
      </c>
      <c r="G8" s="110" t="s">
        <v>255</v>
      </c>
      <c r="H8" s="111" t="s">
        <v>256</v>
      </c>
      <c r="I8" s="189" t="s">
        <v>222</v>
      </c>
      <c r="J8" s="110" t="s">
        <v>247</v>
      </c>
      <c r="K8" s="80" t="s">
        <v>287</v>
      </c>
      <c r="L8" s="189" t="s">
        <v>222</v>
      </c>
      <c r="M8" s="183" t="s">
        <v>300</v>
      </c>
      <c r="N8" s="51" t="s">
        <v>244</v>
      </c>
      <c r="O8" s="184" t="s">
        <v>290</v>
      </c>
      <c r="P8" s="184" t="s">
        <v>244</v>
      </c>
      <c r="Q8" s="184" t="s">
        <v>244</v>
      </c>
      <c r="R8" s="204" t="s">
        <v>307</v>
      </c>
    </row>
    <row r="9" spans="1:18" s="1" customFormat="1" ht="65.25" customHeight="1" x14ac:dyDescent="0.2">
      <c r="A9" s="102" t="s">
        <v>39</v>
      </c>
      <c r="B9" s="18" t="s">
        <v>72</v>
      </c>
      <c r="C9" s="19">
        <v>527076</v>
      </c>
      <c r="D9" s="20" t="s">
        <v>29</v>
      </c>
      <c r="E9" s="108">
        <v>1956</v>
      </c>
      <c r="F9" s="109">
        <v>115</v>
      </c>
      <c r="G9" s="110" t="s">
        <v>255</v>
      </c>
      <c r="H9" s="189" t="s">
        <v>222</v>
      </c>
      <c r="I9" s="110" t="s">
        <v>257</v>
      </c>
      <c r="J9" s="110" t="s">
        <v>258</v>
      </c>
      <c r="K9" s="80" t="s">
        <v>287</v>
      </c>
      <c r="L9" s="189" t="s">
        <v>222</v>
      </c>
      <c r="M9" s="183" t="s">
        <v>300</v>
      </c>
      <c r="N9" s="51" t="s">
        <v>244</v>
      </c>
      <c r="O9" s="184" t="s">
        <v>290</v>
      </c>
      <c r="P9" s="184" t="s">
        <v>244</v>
      </c>
      <c r="Q9" s="184" t="s">
        <v>244</v>
      </c>
      <c r="R9" s="204" t="s">
        <v>308</v>
      </c>
    </row>
    <row r="10" spans="1:18" s="1" customFormat="1" ht="25.5" x14ac:dyDescent="0.2">
      <c r="A10" s="102" t="s">
        <v>40</v>
      </c>
      <c r="B10" s="18" t="s">
        <v>15</v>
      </c>
      <c r="C10" s="19">
        <v>110000</v>
      </c>
      <c r="D10" s="20" t="s">
        <v>28</v>
      </c>
      <c r="E10" s="108">
        <v>1956</v>
      </c>
      <c r="F10" s="109">
        <v>110</v>
      </c>
      <c r="G10" s="110" t="s">
        <v>255</v>
      </c>
      <c r="H10" s="111" t="s">
        <v>250</v>
      </c>
      <c r="I10" s="189" t="s">
        <v>222</v>
      </c>
      <c r="J10" s="110" t="s">
        <v>251</v>
      </c>
      <c r="K10" s="80" t="s">
        <v>287</v>
      </c>
      <c r="L10" s="189" t="s">
        <v>222</v>
      </c>
      <c r="M10" s="189" t="s">
        <v>222</v>
      </c>
      <c r="N10" s="51" t="s">
        <v>244</v>
      </c>
      <c r="O10" s="184" t="s">
        <v>290</v>
      </c>
      <c r="P10" s="184" t="s">
        <v>244</v>
      </c>
      <c r="Q10" s="184" t="s">
        <v>244</v>
      </c>
      <c r="R10" s="176" t="s">
        <v>244</v>
      </c>
    </row>
    <row r="11" spans="1:18" s="1" customFormat="1" ht="25.5" x14ac:dyDescent="0.2">
      <c r="A11" s="102" t="s">
        <v>38</v>
      </c>
      <c r="B11" s="18" t="s">
        <v>16</v>
      </c>
      <c r="C11" s="19">
        <v>120000</v>
      </c>
      <c r="D11" s="20" t="s">
        <v>28</v>
      </c>
      <c r="E11" s="108">
        <v>1973</v>
      </c>
      <c r="F11" s="109">
        <v>120</v>
      </c>
      <c r="G11" s="110" t="s">
        <v>255</v>
      </c>
      <c r="H11" s="111" t="s">
        <v>250</v>
      </c>
      <c r="I11" s="189" t="s">
        <v>222</v>
      </c>
      <c r="J11" s="110" t="s">
        <v>251</v>
      </c>
      <c r="K11" s="80" t="s">
        <v>287</v>
      </c>
      <c r="L11" s="189" t="s">
        <v>222</v>
      </c>
      <c r="M11" s="189" t="s">
        <v>222</v>
      </c>
      <c r="N11" s="51" t="s">
        <v>244</v>
      </c>
      <c r="O11" s="184" t="s">
        <v>290</v>
      </c>
      <c r="P11" s="184" t="s">
        <v>244</v>
      </c>
      <c r="Q11" s="184" t="s">
        <v>244</v>
      </c>
      <c r="R11" s="176" t="s">
        <v>244</v>
      </c>
    </row>
    <row r="12" spans="1:18" s="1" customFormat="1" ht="63" customHeight="1" x14ac:dyDescent="0.2">
      <c r="A12" s="102" t="s">
        <v>41</v>
      </c>
      <c r="B12" s="18" t="s">
        <v>17</v>
      </c>
      <c r="C12" s="19">
        <v>441905</v>
      </c>
      <c r="D12" s="20" t="s">
        <v>29</v>
      </c>
      <c r="E12" s="108">
        <v>1973</v>
      </c>
      <c r="F12" s="109">
        <v>130</v>
      </c>
      <c r="G12" s="110" t="s">
        <v>255</v>
      </c>
      <c r="H12" s="111" t="s">
        <v>256</v>
      </c>
      <c r="I12" s="189" t="s">
        <v>222</v>
      </c>
      <c r="J12" s="110" t="s">
        <v>251</v>
      </c>
      <c r="K12" s="80" t="s">
        <v>287</v>
      </c>
      <c r="L12" s="189" t="s">
        <v>222</v>
      </c>
      <c r="M12" s="183" t="s">
        <v>300</v>
      </c>
      <c r="N12" s="51" t="s">
        <v>244</v>
      </c>
      <c r="O12" s="184" t="s">
        <v>290</v>
      </c>
      <c r="P12" s="184" t="s">
        <v>244</v>
      </c>
      <c r="Q12" s="184" t="s">
        <v>244</v>
      </c>
      <c r="R12" s="204" t="s">
        <v>309</v>
      </c>
    </row>
    <row r="13" spans="1:18" s="1" customFormat="1" ht="25.5" x14ac:dyDescent="0.2">
      <c r="A13" s="102" t="s">
        <v>42</v>
      </c>
      <c r="B13" s="18" t="s">
        <v>18</v>
      </c>
      <c r="C13" s="19">
        <f>67972+138532.79</f>
        <v>206504.79</v>
      </c>
      <c r="D13" s="20" t="s">
        <v>29</v>
      </c>
      <c r="E13" s="108">
        <v>1981</v>
      </c>
      <c r="F13" s="109">
        <v>110</v>
      </c>
      <c r="G13" s="110" t="s">
        <v>255</v>
      </c>
      <c r="H13" s="111" t="s">
        <v>256</v>
      </c>
      <c r="I13" s="189" t="s">
        <v>222</v>
      </c>
      <c r="J13" s="110" t="s">
        <v>247</v>
      </c>
      <c r="K13" s="80" t="s">
        <v>287</v>
      </c>
      <c r="L13" s="189" t="s">
        <v>222</v>
      </c>
      <c r="M13" s="183" t="s">
        <v>280</v>
      </c>
      <c r="N13" s="51" t="s">
        <v>244</v>
      </c>
      <c r="O13" s="184" t="s">
        <v>290</v>
      </c>
      <c r="P13" s="184" t="s">
        <v>244</v>
      </c>
      <c r="Q13" s="184" t="s">
        <v>244</v>
      </c>
      <c r="R13" s="176" t="s">
        <v>244</v>
      </c>
    </row>
    <row r="14" spans="1:18" s="1" customFormat="1" ht="25.5" x14ac:dyDescent="0.2">
      <c r="A14" s="102" t="s">
        <v>43</v>
      </c>
      <c r="B14" s="18" t="s">
        <v>19</v>
      </c>
      <c r="C14" s="19">
        <v>120000</v>
      </c>
      <c r="D14" s="20" t="s">
        <v>28</v>
      </c>
      <c r="E14" s="108">
        <v>1986</v>
      </c>
      <c r="F14" s="109">
        <v>120</v>
      </c>
      <c r="G14" s="110" t="s">
        <v>259</v>
      </c>
      <c r="H14" s="111" t="s">
        <v>246</v>
      </c>
      <c r="I14" s="189" t="s">
        <v>222</v>
      </c>
      <c r="J14" s="110" t="s">
        <v>247</v>
      </c>
      <c r="K14" s="80" t="s">
        <v>287</v>
      </c>
      <c r="L14" s="189" t="s">
        <v>222</v>
      </c>
      <c r="M14" s="189" t="s">
        <v>222</v>
      </c>
      <c r="N14" s="51" t="s">
        <v>244</v>
      </c>
      <c r="O14" s="184" t="s">
        <v>290</v>
      </c>
      <c r="P14" s="184" t="s">
        <v>244</v>
      </c>
      <c r="Q14" s="184" t="s">
        <v>244</v>
      </c>
      <c r="R14" s="176" t="s">
        <v>244</v>
      </c>
    </row>
    <row r="15" spans="1:18" s="1" customFormat="1" ht="64.5" customHeight="1" x14ac:dyDescent="0.2">
      <c r="A15" s="102" t="s">
        <v>44</v>
      </c>
      <c r="B15" s="18" t="s">
        <v>26</v>
      </c>
      <c r="C15" s="19">
        <v>469506</v>
      </c>
      <c r="D15" s="20" t="s">
        <v>28</v>
      </c>
      <c r="E15" s="108">
        <v>1991</v>
      </c>
      <c r="F15" s="109">
        <v>110</v>
      </c>
      <c r="G15" s="111" t="s">
        <v>260</v>
      </c>
      <c r="H15" s="111" t="s">
        <v>250</v>
      </c>
      <c r="I15" s="189" t="s">
        <v>222</v>
      </c>
      <c r="J15" s="110" t="s">
        <v>247</v>
      </c>
      <c r="K15" s="80" t="s">
        <v>287</v>
      </c>
      <c r="L15" s="189" t="s">
        <v>222</v>
      </c>
      <c r="M15" s="183" t="s">
        <v>300</v>
      </c>
      <c r="N15" s="51" t="s">
        <v>244</v>
      </c>
      <c r="O15" s="184" t="s">
        <v>290</v>
      </c>
      <c r="P15" s="184" t="s">
        <v>244</v>
      </c>
      <c r="Q15" s="184" t="s">
        <v>244</v>
      </c>
      <c r="R15" s="204" t="s">
        <v>310</v>
      </c>
    </row>
    <row r="16" spans="1:18" s="1" customFormat="1" ht="15" customHeight="1" x14ac:dyDescent="0.2">
      <c r="A16" s="102" t="s">
        <v>45</v>
      </c>
      <c r="B16" s="18" t="s">
        <v>20</v>
      </c>
      <c r="C16" s="19">
        <v>70000</v>
      </c>
      <c r="D16" s="20" t="s">
        <v>28</v>
      </c>
      <c r="E16" s="108">
        <v>1962</v>
      </c>
      <c r="F16" s="109">
        <v>70</v>
      </c>
      <c r="G16" s="110" t="s">
        <v>245</v>
      </c>
      <c r="H16" s="111" t="s">
        <v>250</v>
      </c>
      <c r="I16" s="110" t="s">
        <v>257</v>
      </c>
      <c r="J16" s="110" t="s">
        <v>258</v>
      </c>
      <c r="K16" s="80" t="s">
        <v>288</v>
      </c>
      <c r="L16" s="189" t="s">
        <v>222</v>
      </c>
      <c r="M16" s="189" t="s">
        <v>222</v>
      </c>
      <c r="N16" s="51" t="s">
        <v>244</v>
      </c>
      <c r="O16" s="184" t="s">
        <v>290</v>
      </c>
      <c r="P16" s="184" t="s">
        <v>244</v>
      </c>
      <c r="Q16" s="184" t="s">
        <v>244</v>
      </c>
      <c r="R16" s="176" t="s">
        <v>244</v>
      </c>
    </row>
    <row r="17" spans="1:18" s="1" customFormat="1" ht="25.5" x14ac:dyDescent="0.2">
      <c r="A17" s="102" t="s">
        <v>46</v>
      </c>
      <c r="B17" s="18" t="s">
        <v>21</v>
      </c>
      <c r="C17" s="19">
        <v>113909.89</v>
      </c>
      <c r="D17" s="20" t="s">
        <v>29</v>
      </c>
      <c r="E17" s="108">
        <v>1964</v>
      </c>
      <c r="F17" s="109">
        <v>731</v>
      </c>
      <c r="G17" s="110" t="s">
        <v>249</v>
      </c>
      <c r="H17" s="111" t="s">
        <v>250</v>
      </c>
      <c r="I17" s="110" t="s">
        <v>257</v>
      </c>
      <c r="J17" s="110" t="s">
        <v>258</v>
      </c>
      <c r="K17" s="80" t="s">
        <v>287</v>
      </c>
      <c r="L17" s="189" t="s">
        <v>222</v>
      </c>
      <c r="M17" s="189" t="s">
        <v>222</v>
      </c>
      <c r="N17" s="51" t="s">
        <v>244</v>
      </c>
      <c r="O17" s="184" t="s">
        <v>290</v>
      </c>
      <c r="P17" s="184" t="s">
        <v>244</v>
      </c>
      <c r="Q17" s="184" t="s">
        <v>244</v>
      </c>
      <c r="R17" s="176" t="s">
        <v>244</v>
      </c>
    </row>
    <row r="18" spans="1:18" s="1" customFormat="1" ht="25.5" x14ac:dyDescent="0.2">
      <c r="A18" s="102" t="s">
        <v>47</v>
      </c>
      <c r="B18" s="18" t="s">
        <v>22</v>
      </c>
      <c r="C18" s="19">
        <v>984900</v>
      </c>
      <c r="D18" s="20" t="s">
        <v>28</v>
      </c>
      <c r="E18" s="108">
        <v>1963</v>
      </c>
      <c r="F18" s="109">
        <v>656.6</v>
      </c>
      <c r="G18" s="110" t="s">
        <v>249</v>
      </c>
      <c r="H18" s="111" t="s">
        <v>250</v>
      </c>
      <c r="I18" s="189" t="s">
        <v>222</v>
      </c>
      <c r="J18" s="110" t="s">
        <v>251</v>
      </c>
      <c r="K18" s="80" t="s">
        <v>287</v>
      </c>
      <c r="L18" s="189" t="s">
        <v>222</v>
      </c>
      <c r="M18" s="189" t="s">
        <v>222</v>
      </c>
      <c r="N18" s="51" t="s">
        <v>244</v>
      </c>
      <c r="O18" s="184" t="s">
        <v>290</v>
      </c>
      <c r="P18" s="184" t="s">
        <v>244</v>
      </c>
      <c r="Q18" s="184" t="s">
        <v>244</v>
      </c>
      <c r="R18" s="176" t="s">
        <v>244</v>
      </c>
    </row>
    <row r="19" spans="1:18" s="1" customFormat="1" ht="15" customHeight="1" x14ac:dyDescent="0.2">
      <c r="A19" s="99" t="s">
        <v>48</v>
      </c>
      <c r="B19" s="18" t="s">
        <v>36</v>
      </c>
      <c r="C19" s="26">
        <v>19000</v>
      </c>
      <c r="D19" s="20" t="s">
        <v>29</v>
      </c>
      <c r="E19" s="108">
        <v>2015</v>
      </c>
      <c r="F19" s="218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20"/>
    </row>
    <row r="20" spans="1:18" s="1" customFormat="1" ht="15" customHeight="1" x14ac:dyDescent="0.2">
      <c r="A20" s="99" t="s">
        <v>49</v>
      </c>
      <c r="B20" s="18" t="s">
        <v>50</v>
      </c>
      <c r="C20" s="26">
        <v>45510</v>
      </c>
      <c r="D20" s="20" t="s">
        <v>29</v>
      </c>
      <c r="E20" s="108">
        <v>2015</v>
      </c>
      <c r="F20" s="221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3"/>
    </row>
    <row r="21" spans="1:18" s="1" customFormat="1" ht="15" customHeight="1" x14ac:dyDescent="0.2">
      <c r="A21" s="99" t="s">
        <v>52</v>
      </c>
      <c r="B21" s="18" t="s">
        <v>59</v>
      </c>
      <c r="C21" s="26">
        <v>21158.959999999999</v>
      </c>
      <c r="D21" s="20" t="s">
        <v>29</v>
      </c>
      <c r="E21" s="108">
        <v>2017</v>
      </c>
      <c r="F21" s="221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3"/>
    </row>
    <row r="22" spans="1:18" s="1" customFormat="1" ht="15" customHeight="1" x14ac:dyDescent="0.2">
      <c r="A22" s="99" t="s">
        <v>53</v>
      </c>
      <c r="B22" s="18" t="s">
        <v>60</v>
      </c>
      <c r="C22" s="26">
        <v>13648</v>
      </c>
      <c r="D22" s="20" t="s">
        <v>29</v>
      </c>
      <c r="E22" s="108">
        <v>2017</v>
      </c>
      <c r="F22" s="221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3"/>
    </row>
    <row r="23" spans="1:18" s="1" customFormat="1" ht="15" customHeight="1" x14ac:dyDescent="0.2">
      <c r="A23" s="99" t="s">
        <v>54</v>
      </c>
      <c r="B23" s="18" t="s">
        <v>76</v>
      </c>
      <c r="C23" s="26">
        <v>25920</v>
      </c>
      <c r="D23" s="20" t="s">
        <v>29</v>
      </c>
      <c r="E23" s="103">
        <v>2018</v>
      </c>
      <c r="F23" s="221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3"/>
    </row>
    <row r="24" spans="1:18" s="1" customFormat="1" ht="15" customHeight="1" x14ac:dyDescent="0.2">
      <c r="A24" s="99" t="s">
        <v>62</v>
      </c>
      <c r="B24" s="18" t="s">
        <v>77</v>
      </c>
      <c r="C24" s="26">
        <v>22692</v>
      </c>
      <c r="D24" s="20" t="s">
        <v>29</v>
      </c>
      <c r="E24" s="103">
        <v>2018</v>
      </c>
      <c r="F24" s="221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3"/>
    </row>
    <row r="25" spans="1:18" s="1" customFormat="1" ht="15" customHeight="1" x14ac:dyDescent="0.2">
      <c r="A25" s="99" t="s">
        <v>73</v>
      </c>
      <c r="B25" s="18" t="s">
        <v>78</v>
      </c>
      <c r="C25" s="26">
        <v>5688</v>
      </c>
      <c r="D25" s="20" t="s">
        <v>29</v>
      </c>
      <c r="E25" s="103">
        <v>2018</v>
      </c>
      <c r="F25" s="221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3"/>
    </row>
    <row r="26" spans="1:18" s="1" customFormat="1" ht="15" customHeight="1" x14ac:dyDescent="0.2">
      <c r="A26" s="99" t="s">
        <v>74</v>
      </c>
      <c r="B26" s="18" t="s">
        <v>79</v>
      </c>
      <c r="C26" s="26">
        <v>3000</v>
      </c>
      <c r="D26" s="20" t="s">
        <v>29</v>
      </c>
      <c r="E26" s="103">
        <v>2018</v>
      </c>
      <c r="F26" s="221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3"/>
    </row>
    <row r="27" spans="1:18" s="1" customFormat="1" ht="15" customHeight="1" x14ac:dyDescent="0.2">
      <c r="A27" s="99" t="s">
        <v>75</v>
      </c>
      <c r="B27" s="18" t="s">
        <v>83</v>
      </c>
      <c r="C27" s="26">
        <v>24108</v>
      </c>
      <c r="D27" s="20" t="s">
        <v>29</v>
      </c>
      <c r="E27" s="103">
        <v>2018</v>
      </c>
      <c r="F27" s="221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3"/>
    </row>
    <row r="28" spans="1:18" s="1" customFormat="1" ht="25.5" x14ac:dyDescent="0.2">
      <c r="A28" s="99" t="s">
        <v>85</v>
      </c>
      <c r="B28" s="18" t="s">
        <v>84</v>
      </c>
      <c r="C28" s="26">
        <v>55530</v>
      </c>
      <c r="D28" s="20" t="s">
        <v>29</v>
      </c>
      <c r="E28" s="103">
        <v>2018</v>
      </c>
      <c r="F28" s="221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3"/>
    </row>
    <row r="29" spans="1:18" s="1" customFormat="1" x14ac:dyDescent="0.2">
      <c r="A29" s="209" t="s">
        <v>86</v>
      </c>
      <c r="B29" s="117" t="s">
        <v>301</v>
      </c>
      <c r="C29" s="211">
        <v>13573</v>
      </c>
      <c r="D29" s="118" t="s">
        <v>29</v>
      </c>
      <c r="E29" s="212">
        <v>2020</v>
      </c>
      <c r="F29" s="221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3"/>
    </row>
    <row r="30" spans="1:18" s="1" customFormat="1" x14ac:dyDescent="0.2">
      <c r="A30" s="209" t="s">
        <v>273</v>
      </c>
      <c r="B30" s="117" t="s">
        <v>302</v>
      </c>
      <c r="C30" s="211">
        <v>29000</v>
      </c>
      <c r="D30" s="118" t="s">
        <v>29</v>
      </c>
      <c r="E30" s="212">
        <v>2020</v>
      </c>
      <c r="F30" s="221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3"/>
    </row>
    <row r="31" spans="1:18" s="1" customFormat="1" ht="25.5" x14ac:dyDescent="0.2">
      <c r="A31" s="209" t="s">
        <v>304</v>
      </c>
      <c r="B31" s="117" t="s">
        <v>303</v>
      </c>
      <c r="C31" s="211">
        <v>283192.65999999997</v>
      </c>
      <c r="D31" s="118" t="s">
        <v>29</v>
      </c>
      <c r="E31" s="212">
        <v>2020</v>
      </c>
      <c r="F31" s="221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3"/>
    </row>
    <row r="32" spans="1:18" s="1" customFormat="1" ht="15" customHeight="1" x14ac:dyDescent="0.2">
      <c r="A32" s="209" t="s">
        <v>305</v>
      </c>
      <c r="B32" s="117" t="s">
        <v>274</v>
      </c>
      <c r="C32" s="119">
        <v>30438.400000000001</v>
      </c>
      <c r="D32" s="118" t="s">
        <v>29</v>
      </c>
      <c r="E32" s="216"/>
      <c r="F32" s="221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3"/>
    </row>
    <row r="33" spans="1:18" s="1" customFormat="1" ht="15" customHeight="1" thickBot="1" x14ac:dyDescent="0.25">
      <c r="A33" s="83" t="s">
        <v>306</v>
      </c>
      <c r="B33" s="101" t="s">
        <v>58</v>
      </c>
      <c r="C33" s="114">
        <v>461612.88</v>
      </c>
      <c r="D33" s="115" t="s">
        <v>29</v>
      </c>
      <c r="E33" s="217"/>
      <c r="F33" s="224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6"/>
    </row>
    <row r="34" spans="1:18" ht="15" customHeight="1" thickBot="1" x14ac:dyDescent="0.25">
      <c r="A34" s="4"/>
      <c r="B34" s="5"/>
      <c r="C34" s="6"/>
      <c r="D34" s="7"/>
      <c r="F34" s="205"/>
    </row>
    <row r="35" spans="1:18" s="1" customFormat="1" ht="21" customHeight="1" x14ac:dyDescent="0.2">
      <c r="A35" s="124" t="s">
        <v>30</v>
      </c>
      <c r="B35" s="126" t="s">
        <v>23</v>
      </c>
      <c r="C35" s="227" t="s">
        <v>3</v>
      </c>
      <c r="D35" s="229" t="s">
        <v>126</v>
      </c>
      <c r="E35" s="253" t="s">
        <v>240</v>
      </c>
      <c r="F35" s="255" t="s">
        <v>261</v>
      </c>
      <c r="G35" s="253" t="s">
        <v>241</v>
      </c>
      <c r="H35" s="253"/>
      <c r="I35" s="253"/>
      <c r="J35" s="253"/>
      <c r="K35" s="253" t="s">
        <v>242</v>
      </c>
      <c r="L35" s="253" t="s">
        <v>243</v>
      </c>
      <c r="M35" s="263" t="s">
        <v>279</v>
      </c>
      <c r="N35" s="253" t="s">
        <v>263</v>
      </c>
      <c r="O35" s="253" t="s">
        <v>262</v>
      </c>
      <c r="P35" s="246" t="s">
        <v>264</v>
      </c>
      <c r="Q35" s="246" t="s">
        <v>265</v>
      </c>
      <c r="R35" s="244" t="s">
        <v>266</v>
      </c>
    </row>
    <row r="36" spans="1:18" s="1" customFormat="1" ht="21" customHeight="1" x14ac:dyDescent="0.2">
      <c r="A36" s="105" t="s">
        <v>1</v>
      </c>
      <c r="B36" s="121" t="s">
        <v>2</v>
      </c>
      <c r="C36" s="228"/>
      <c r="D36" s="230"/>
      <c r="E36" s="254"/>
      <c r="F36" s="256"/>
      <c r="G36" s="122" t="s">
        <v>275</v>
      </c>
      <c r="H36" s="122" t="s">
        <v>276</v>
      </c>
      <c r="I36" s="122" t="s">
        <v>277</v>
      </c>
      <c r="J36" s="122" t="s">
        <v>278</v>
      </c>
      <c r="K36" s="254"/>
      <c r="L36" s="254"/>
      <c r="M36" s="264"/>
      <c r="N36" s="254"/>
      <c r="O36" s="254"/>
      <c r="P36" s="247"/>
      <c r="Q36" s="247"/>
      <c r="R36" s="245"/>
    </row>
    <row r="37" spans="1:18" s="1" customFormat="1" ht="15" customHeight="1" x14ac:dyDescent="0.2">
      <c r="A37" s="99" t="s">
        <v>11</v>
      </c>
      <c r="B37" s="18" t="s">
        <v>274</v>
      </c>
      <c r="C37" s="120">
        <v>7188</v>
      </c>
      <c r="D37" s="20" t="s">
        <v>29</v>
      </c>
      <c r="E37" s="257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9"/>
    </row>
    <row r="38" spans="1:18" s="1" customFormat="1" ht="15" customHeight="1" thickBot="1" x14ac:dyDescent="0.25">
      <c r="A38" s="25" t="s">
        <v>30</v>
      </c>
      <c r="B38" s="101" t="s">
        <v>58</v>
      </c>
      <c r="C38" s="114">
        <v>25845.29</v>
      </c>
      <c r="D38" s="115" t="s">
        <v>29</v>
      </c>
      <c r="E38" s="260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2"/>
    </row>
    <row r="39" spans="1:18" ht="15" customHeight="1" thickBot="1" x14ac:dyDescent="0.25">
      <c r="B39" s="3"/>
      <c r="C39" s="3"/>
      <c r="D39" s="3"/>
    </row>
    <row r="40" spans="1:18" s="1" customFormat="1" ht="22.5" customHeight="1" x14ac:dyDescent="0.2">
      <c r="A40" s="124" t="s">
        <v>31</v>
      </c>
      <c r="B40" s="127" t="s">
        <v>24</v>
      </c>
      <c r="C40" s="227" t="s">
        <v>3</v>
      </c>
      <c r="D40" s="229" t="s">
        <v>126</v>
      </c>
      <c r="E40" s="253" t="s">
        <v>240</v>
      </c>
      <c r="F40" s="255" t="s">
        <v>261</v>
      </c>
      <c r="G40" s="253" t="s">
        <v>241</v>
      </c>
      <c r="H40" s="253"/>
      <c r="I40" s="253"/>
      <c r="J40" s="253"/>
      <c r="K40" s="253" t="s">
        <v>242</v>
      </c>
      <c r="L40" s="253" t="s">
        <v>243</v>
      </c>
      <c r="M40" s="253" t="s">
        <v>279</v>
      </c>
      <c r="N40" s="253" t="s">
        <v>263</v>
      </c>
      <c r="O40" s="253" t="s">
        <v>262</v>
      </c>
      <c r="P40" s="246" t="s">
        <v>264</v>
      </c>
      <c r="Q40" s="246" t="s">
        <v>265</v>
      </c>
      <c r="R40" s="244" t="s">
        <v>266</v>
      </c>
    </row>
    <row r="41" spans="1:18" s="1" customFormat="1" ht="20.25" customHeight="1" x14ac:dyDescent="0.2">
      <c r="A41" s="105" t="s">
        <v>1</v>
      </c>
      <c r="B41" s="121" t="s">
        <v>2</v>
      </c>
      <c r="C41" s="228"/>
      <c r="D41" s="230"/>
      <c r="E41" s="254"/>
      <c r="F41" s="256"/>
      <c r="G41" s="122" t="s">
        <v>275</v>
      </c>
      <c r="H41" s="122" t="s">
        <v>276</v>
      </c>
      <c r="I41" s="122" t="s">
        <v>277</v>
      </c>
      <c r="J41" s="122" t="s">
        <v>278</v>
      </c>
      <c r="K41" s="254"/>
      <c r="L41" s="254"/>
      <c r="M41" s="254"/>
      <c r="N41" s="254"/>
      <c r="O41" s="254"/>
      <c r="P41" s="247"/>
      <c r="Q41" s="247"/>
      <c r="R41" s="245"/>
    </row>
    <row r="42" spans="1:18" s="1" customFormat="1" ht="15" customHeight="1" thickBot="1" x14ac:dyDescent="0.25">
      <c r="A42" s="25" t="s">
        <v>11</v>
      </c>
      <c r="B42" s="101" t="s">
        <v>274</v>
      </c>
      <c r="C42" s="138">
        <v>6197</v>
      </c>
      <c r="D42" s="115" t="s">
        <v>29</v>
      </c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8"/>
    </row>
    <row r="43" spans="1:18" ht="15" customHeight="1" thickBot="1" x14ac:dyDescent="0.25">
      <c r="A43" s="4"/>
      <c r="B43" s="8"/>
      <c r="C43" s="9"/>
      <c r="D43" s="8"/>
    </row>
    <row r="44" spans="1:18" s="1" customFormat="1" ht="20.25" customHeight="1" x14ac:dyDescent="0.2">
      <c r="A44" s="124" t="s">
        <v>32</v>
      </c>
      <c r="B44" s="126" t="s">
        <v>61</v>
      </c>
      <c r="C44" s="227" t="s">
        <v>3</v>
      </c>
      <c r="D44" s="229" t="s">
        <v>126</v>
      </c>
      <c r="E44" s="253" t="s">
        <v>240</v>
      </c>
      <c r="F44" s="255" t="s">
        <v>261</v>
      </c>
      <c r="G44" s="253" t="s">
        <v>241</v>
      </c>
      <c r="H44" s="253"/>
      <c r="I44" s="253"/>
      <c r="J44" s="253"/>
      <c r="K44" s="253" t="s">
        <v>242</v>
      </c>
      <c r="L44" s="253" t="s">
        <v>243</v>
      </c>
      <c r="M44" s="253" t="s">
        <v>279</v>
      </c>
      <c r="N44" s="253" t="s">
        <v>263</v>
      </c>
      <c r="O44" s="253" t="s">
        <v>262</v>
      </c>
      <c r="P44" s="246" t="s">
        <v>264</v>
      </c>
      <c r="Q44" s="246" t="s">
        <v>265</v>
      </c>
      <c r="R44" s="244" t="s">
        <v>266</v>
      </c>
    </row>
    <row r="45" spans="1:18" s="1" customFormat="1" ht="19.5" customHeight="1" x14ac:dyDescent="0.2">
      <c r="A45" s="105" t="s">
        <v>1</v>
      </c>
      <c r="B45" s="121" t="s">
        <v>2</v>
      </c>
      <c r="C45" s="228"/>
      <c r="D45" s="230"/>
      <c r="E45" s="254"/>
      <c r="F45" s="256"/>
      <c r="G45" s="122" t="s">
        <v>275</v>
      </c>
      <c r="H45" s="122" t="s">
        <v>276</v>
      </c>
      <c r="I45" s="122" t="s">
        <v>277</v>
      </c>
      <c r="J45" s="122" t="s">
        <v>278</v>
      </c>
      <c r="K45" s="254"/>
      <c r="L45" s="254"/>
      <c r="M45" s="254"/>
      <c r="N45" s="254"/>
      <c r="O45" s="254"/>
      <c r="P45" s="247"/>
      <c r="Q45" s="247"/>
      <c r="R45" s="245"/>
    </row>
    <row r="46" spans="1:18" s="2" customFormat="1" ht="15" customHeight="1" x14ac:dyDescent="0.2">
      <c r="A46" s="267" t="s">
        <v>11</v>
      </c>
      <c r="B46" s="268" t="s">
        <v>81</v>
      </c>
      <c r="C46" s="23">
        <v>5801800</v>
      </c>
      <c r="D46" s="24" t="s">
        <v>28</v>
      </c>
      <c r="E46" s="239" t="s">
        <v>267</v>
      </c>
      <c r="F46" s="240">
        <v>2900.9</v>
      </c>
      <c r="G46" s="241" t="s">
        <v>249</v>
      </c>
      <c r="H46" s="241" t="s">
        <v>222</v>
      </c>
      <c r="I46" s="241" t="s">
        <v>257</v>
      </c>
      <c r="J46" s="241" t="s">
        <v>269</v>
      </c>
      <c r="K46" s="239" t="s">
        <v>283</v>
      </c>
      <c r="L46" s="239" t="s">
        <v>270</v>
      </c>
      <c r="M46" s="242" t="s">
        <v>222</v>
      </c>
      <c r="N46" s="243" t="s">
        <v>268</v>
      </c>
      <c r="O46" s="243" t="s">
        <v>290</v>
      </c>
      <c r="P46" s="243" t="s">
        <v>244</v>
      </c>
      <c r="Q46" s="243" t="s">
        <v>244</v>
      </c>
      <c r="R46" s="252" t="s">
        <v>244</v>
      </c>
    </row>
    <row r="47" spans="1:18" s="2" customFormat="1" ht="15" customHeight="1" x14ac:dyDescent="0.2">
      <c r="A47" s="267"/>
      <c r="B47" s="268"/>
      <c r="C47" s="23">
        <v>442330</v>
      </c>
      <c r="D47" s="24" t="s">
        <v>29</v>
      </c>
      <c r="E47" s="239"/>
      <c r="F47" s="240"/>
      <c r="G47" s="241"/>
      <c r="H47" s="241"/>
      <c r="I47" s="241"/>
      <c r="J47" s="241"/>
      <c r="K47" s="239"/>
      <c r="L47" s="239"/>
      <c r="M47" s="239"/>
      <c r="N47" s="243"/>
      <c r="O47" s="243"/>
      <c r="P47" s="243"/>
      <c r="Q47" s="243"/>
      <c r="R47" s="252"/>
    </row>
    <row r="48" spans="1:18" s="2" customFormat="1" ht="15" customHeight="1" x14ac:dyDescent="0.2">
      <c r="A48" s="116" t="s">
        <v>30</v>
      </c>
      <c r="B48" s="18" t="s">
        <v>274</v>
      </c>
      <c r="C48" s="120">
        <v>72711.88</v>
      </c>
      <c r="D48" s="20" t="s">
        <v>29</v>
      </c>
      <c r="E48" s="231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3"/>
    </row>
    <row r="49" spans="1:20" s="2" customFormat="1" ht="15" customHeight="1" thickBot="1" x14ac:dyDescent="0.25">
      <c r="A49" s="83" t="s">
        <v>31</v>
      </c>
      <c r="B49" s="101" t="s">
        <v>58</v>
      </c>
      <c r="C49" s="114">
        <f>590413.46+33000</f>
        <v>623413.46</v>
      </c>
      <c r="D49" s="129" t="s">
        <v>29</v>
      </c>
      <c r="E49" s="234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6"/>
    </row>
    <row r="50" spans="1:20" ht="15" customHeight="1" thickBot="1" x14ac:dyDescent="0.25">
      <c r="A50" s="4"/>
      <c r="B50" s="11"/>
      <c r="C50" s="12"/>
      <c r="D50" s="13"/>
    </row>
    <row r="51" spans="1:20" s="1" customFormat="1" ht="21.75" customHeight="1" x14ac:dyDescent="0.2">
      <c r="A51" s="124" t="s">
        <v>33</v>
      </c>
      <c r="B51" s="127" t="s">
        <v>35</v>
      </c>
      <c r="C51" s="227" t="s">
        <v>3</v>
      </c>
      <c r="D51" s="229" t="s">
        <v>126</v>
      </c>
      <c r="E51" s="253" t="s">
        <v>240</v>
      </c>
      <c r="F51" s="255" t="s">
        <v>261</v>
      </c>
      <c r="G51" s="253" t="s">
        <v>241</v>
      </c>
      <c r="H51" s="253"/>
      <c r="I51" s="253"/>
      <c r="J51" s="253"/>
      <c r="K51" s="253" t="s">
        <v>242</v>
      </c>
      <c r="L51" s="253" t="s">
        <v>243</v>
      </c>
      <c r="M51" s="253" t="s">
        <v>279</v>
      </c>
      <c r="N51" s="253" t="s">
        <v>263</v>
      </c>
      <c r="O51" s="253" t="s">
        <v>262</v>
      </c>
      <c r="P51" s="246" t="s">
        <v>264</v>
      </c>
      <c r="Q51" s="246" t="s">
        <v>265</v>
      </c>
      <c r="R51" s="244" t="s">
        <v>266</v>
      </c>
    </row>
    <row r="52" spans="1:20" s="1" customFormat="1" ht="21" customHeight="1" x14ac:dyDescent="0.2">
      <c r="A52" s="105" t="s">
        <v>1</v>
      </c>
      <c r="B52" s="121" t="s">
        <v>2</v>
      </c>
      <c r="C52" s="228"/>
      <c r="D52" s="230"/>
      <c r="E52" s="254"/>
      <c r="F52" s="256"/>
      <c r="G52" s="122" t="s">
        <v>275</v>
      </c>
      <c r="H52" s="122" t="s">
        <v>276</v>
      </c>
      <c r="I52" s="122" t="s">
        <v>277</v>
      </c>
      <c r="J52" s="122" t="s">
        <v>278</v>
      </c>
      <c r="K52" s="254"/>
      <c r="L52" s="254"/>
      <c r="M52" s="254"/>
      <c r="N52" s="254"/>
      <c r="O52" s="254"/>
      <c r="P52" s="247"/>
      <c r="Q52" s="247"/>
      <c r="R52" s="245"/>
    </row>
    <row r="53" spans="1:20" s="1" customFormat="1" ht="38.25" x14ac:dyDescent="0.2">
      <c r="A53" s="102" t="s">
        <v>11</v>
      </c>
      <c r="B53" s="100" t="s">
        <v>25</v>
      </c>
      <c r="C53" s="23">
        <v>2278830</v>
      </c>
      <c r="D53" s="24" t="s">
        <v>28</v>
      </c>
      <c r="E53" s="108">
        <v>1998</v>
      </c>
      <c r="F53" s="109">
        <v>1519.22</v>
      </c>
      <c r="G53" s="110" t="s">
        <v>249</v>
      </c>
      <c r="H53" s="110" t="s">
        <v>257</v>
      </c>
      <c r="I53" s="189" t="s">
        <v>222</v>
      </c>
      <c r="J53" s="110" t="s">
        <v>251</v>
      </c>
      <c r="K53" s="80" t="s">
        <v>311</v>
      </c>
      <c r="L53" s="80" t="s">
        <v>271</v>
      </c>
      <c r="M53" s="189" t="s">
        <v>222</v>
      </c>
      <c r="N53" s="51" t="s">
        <v>244</v>
      </c>
      <c r="O53" s="110" t="s">
        <v>290</v>
      </c>
      <c r="P53" s="112"/>
      <c r="Q53" s="112"/>
      <c r="R53" s="113"/>
      <c r="T53" s="1" t="s">
        <v>292</v>
      </c>
    </row>
    <row r="54" spans="1:20" s="1" customFormat="1" ht="38.25" x14ac:dyDescent="0.2">
      <c r="A54" s="102" t="s">
        <v>30</v>
      </c>
      <c r="B54" s="100" t="s">
        <v>27</v>
      </c>
      <c r="C54" s="23">
        <v>1815972.02</v>
      </c>
      <c r="D54" s="24" t="s">
        <v>29</v>
      </c>
      <c r="E54" s="51">
        <v>2010</v>
      </c>
      <c r="F54" s="109">
        <v>608.59</v>
      </c>
      <c r="G54" s="51" t="s">
        <v>249</v>
      </c>
      <c r="H54" s="51" t="s">
        <v>291</v>
      </c>
      <c r="I54" s="189" t="s">
        <v>222</v>
      </c>
      <c r="J54" s="51" t="s">
        <v>251</v>
      </c>
      <c r="K54" s="80" t="s">
        <v>284</v>
      </c>
      <c r="L54" s="80" t="s">
        <v>272</v>
      </c>
      <c r="M54" s="189" t="s">
        <v>222</v>
      </c>
      <c r="N54" s="51" t="s">
        <v>244</v>
      </c>
      <c r="O54" s="51" t="s">
        <v>290</v>
      </c>
      <c r="P54" s="112"/>
      <c r="Q54" s="112"/>
      <c r="R54" s="113"/>
    </row>
    <row r="55" spans="1:20" s="1" customFormat="1" ht="15" customHeight="1" x14ac:dyDescent="0.2">
      <c r="A55" s="130" t="s">
        <v>31</v>
      </c>
      <c r="B55" s="18" t="s">
        <v>274</v>
      </c>
      <c r="C55" s="120">
        <v>42750</v>
      </c>
      <c r="D55" s="20" t="s">
        <v>29</v>
      </c>
      <c r="E55" s="218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20"/>
    </row>
    <row r="56" spans="1:20" s="1" customFormat="1" ht="15" customHeight="1" thickBot="1" x14ac:dyDescent="0.25">
      <c r="A56" s="25" t="s">
        <v>32</v>
      </c>
      <c r="B56" s="101" t="s">
        <v>58</v>
      </c>
      <c r="C56" s="114">
        <f>65000+59048+45736</f>
        <v>169784</v>
      </c>
      <c r="D56" s="129" t="s">
        <v>29</v>
      </c>
      <c r="E56" s="224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6"/>
    </row>
    <row r="57" spans="1:20" ht="15" customHeight="1" thickBot="1" x14ac:dyDescent="0.25">
      <c r="A57" s="4"/>
      <c r="B57" s="11"/>
      <c r="C57" s="12"/>
      <c r="D57" s="13"/>
    </row>
    <row r="58" spans="1:20" s="1" customFormat="1" ht="21" customHeight="1" x14ac:dyDescent="0.2">
      <c r="A58" s="124" t="s">
        <v>34</v>
      </c>
      <c r="B58" s="127" t="s">
        <v>37</v>
      </c>
      <c r="C58" s="227" t="s">
        <v>3</v>
      </c>
      <c r="D58" s="229" t="s">
        <v>126</v>
      </c>
      <c r="E58" s="253" t="s">
        <v>240</v>
      </c>
      <c r="F58" s="255" t="s">
        <v>261</v>
      </c>
      <c r="G58" s="253" t="s">
        <v>241</v>
      </c>
      <c r="H58" s="253"/>
      <c r="I58" s="253"/>
      <c r="J58" s="253"/>
      <c r="K58" s="253" t="s">
        <v>242</v>
      </c>
      <c r="L58" s="253" t="s">
        <v>243</v>
      </c>
      <c r="M58" s="253" t="s">
        <v>279</v>
      </c>
      <c r="N58" s="253" t="s">
        <v>263</v>
      </c>
      <c r="O58" s="253" t="s">
        <v>262</v>
      </c>
      <c r="P58" s="248" t="s">
        <v>264</v>
      </c>
      <c r="Q58" s="248" t="s">
        <v>265</v>
      </c>
      <c r="R58" s="250" t="s">
        <v>266</v>
      </c>
    </row>
    <row r="59" spans="1:20" s="1" customFormat="1" ht="20.25" customHeight="1" x14ac:dyDescent="0.2">
      <c r="A59" s="105" t="s">
        <v>1</v>
      </c>
      <c r="B59" s="121" t="s">
        <v>2</v>
      </c>
      <c r="C59" s="228"/>
      <c r="D59" s="230"/>
      <c r="E59" s="254"/>
      <c r="F59" s="256"/>
      <c r="G59" s="122" t="s">
        <v>275</v>
      </c>
      <c r="H59" s="122" t="s">
        <v>276</v>
      </c>
      <c r="I59" s="122" t="s">
        <v>277</v>
      </c>
      <c r="J59" s="122" t="s">
        <v>278</v>
      </c>
      <c r="K59" s="254"/>
      <c r="L59" s="254"/>
      <c r="M59" s="254"/>
      <c r="N59" s="254"/>
      <c r="O59" s="254"/>
      <c r="P59" s="249"/>
      <c r="Q59" s="249"/>
      <c r="R59" s="251"/>
    </row>
    <row r="60" spans="1:20" s="1" customFormat="1" ht="25.5" x14ac:dyDescent="0.2">
      <c r="A60" s="102" t="s">
        <v>11</v>
      </c>
      <c r="B60" s="18" t="s">
        <v>57</v>
      </c>
      <c r="C60" s="19">
        <v>225000</v>
      </c>
      <c r="D60" s="20" t="s">
        <v>28</v>
      </c>
      <c r="E60" s="103">
        <v>1964</v>
      </c>
      <c r="F60" s="142">
        <v>150</v>
      </c>
      <c r="G60" s="103" t="s">
        <v>245</v>
      </c>
      <c r="H60" s="103" t="s">
        <v>250</v>
      </c>
      <c r="I60" s="103" t="s">
        <v>257</v>
      </c>
      <c r="J60" s="103" t="s">
        <v>258</v>
      </c>
      <c r="K60" s="143" t="s">
        <v>282</v>
      </c>
      <c r="L60" s="106" t="s">
        <v>272</v>
      </c>
      <c r="M60" s="207" t="s">
        <v>222</v>
      </c>
      <c r="N60" s="103" t="s">
        <v>244</v>
      </c>
      <c r="O60" s="106" t="s">
        <v>290</v>
      </c>
      <c r="P60" s="106" t="s">
        <v>244</v>
      </c>
      <c r="Q60" s="106" t="s">
        <v>244</v>
      </c>
      <c r="R60" s="176" t="s">
        <v>244</v>
      </c>
    </row>
    <row r="61" spans="1:20" ht="15" customHeight="1" thickBot="1" x14ac:dyDescent="0.25">
      <c r="A61" s="139" t="s">
        <v>30</v>
      </c>
      <c r="B61" s="101" t="s">
        <v>274</v>
      </c>
      <c r="C61" s="138">
        <v>4600</v>
      </c>
      <c r="D61" s="115" t="s">
        <v>29</v>
      </c>
      <c r="E61" s="213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5"/>
    </row>
    <row r="62" spans="1:20" ht="15" customHeight="1" x14ac:dyDescent="0.2">
      <c r="B62" s="131"/>
      <c r="C62" s="137"/>
      <c r="D62" s="132"/>
    </row>
    <row r="63" spans="1:20" ht="15" customHeight="1" thickBot="1" x14ac:dyDescent="0.25"/>
    <row r="64" spans="1:20" ht="25.5" x14ac:dyDescent="0.2">
      <c r="A64" s="135" t="s">
        <v>1</v>
      </c>
      <c r="B64" s="136" t="s">
        <v>6</v>
      </c>
      <c r="C64" s="90" t="s">
        <v>3</v>
      </c>
      <c r="D64" s="104"/>
    </row>
    <row r="65" spans="1:13" s="10" customFormat="1" ht="15" customHeight="1" x14ac:dyDescent="0.35">
      <c r="A65" s="27" t="s">
        <v>11</v>
      </c>
      <c r="B65" s="100" t="s">
        <v>4</v>
      </c>
      <c r="C65" s="141">
        <f>SUM(C3:C18,C46:C47,C53:C54,C60)</f>
        <v>17047345.699999999</v>
      </c>
      <c r="D65" s="133"/>
      <c r="F65" s="165"/>
      <c r="G65" s="164"/>
      <c r="H65" s="164"/>
      <c r="M65" s="208"/>
    </row>
    <row r="66" spans="1:13" s="10" customFormat="1" ht="15" customHeight="1" x14ac:dyDescent="0.2">
      <c r="A66" s="27" t="s">
        <v>30</v>
      </c>
      <c r="B66" s="100" t="s">
        <v>5</v>
      </c>
      <c r="C66" s="141">
        <f>SUM(C19:C31)</f>
        <v>562020.61999999988</v>
      </c>
      <c r="D66" s="133"/>
      <c r="G66" s="140"/>
      <c r="M66" s="208"/>
    </row>
    <row r="67" spans="1:13" s="10" customFormat="1" ht="15" customHeight="1" x14ac:dyDescent="0.2">
      <c r="A67" s="27" t="s">
        <v>31</v>
      </c>
      <c r="B67" s="100" t="s">
        <v>51</v>
      </c>
      <c r="C67" s="141">
        <f>SUM(C32:C33,C48:C49,C55:C56,C37:C38,C61,C42)</f>
        <v>1444540.9100000001</v>
      </c>
      <c r="D67" s="133"/>
      <c r="M67" s="208"/>
    </row>
    <row r="68" spans="1:13" s="10" customFormat="1" ht="15" customHeight="1" thickBot="1" x14ac:dyDescent="0.25">
      <c r="A68" s="265" t="s">
        <v>281</v>
      </c>
      <c r="B68" s="266"/>
      <c r="C68" s="28">
        <f>SUM(C65:C67)</f>
        <v>19053907.23</v>
      </c>
      <c r="D68" s="134"/>
      <c r="M68" s="208"/>
    </row>
    <row r="70" spans="1:13" x14ac:dyDescent="0.2">
      <c r="D70" s="17"/>
    </row>
  </sheetData>
  <sheetProtection algorithmName="SHA-512" hashValue="UvRvLrXXMv0x+NiMa6peIcykJtul0HnXCAi3A4ULSn92MPR23G6W4snhwRJ1wYhnALPhDp0pwd097c3J83hcpQ==" saltValue="YOkAv+Fps0nLHG7HTSFCNg==" spinCount="100000" sheet="1" objects="1" scenarios="1" selectLockedCells="1" selectUnlockedCells="1"/>
  <mergeCells count="102">
    <mergeCell ref="A68:B68"/>
    <mergeCell ref="N58:N59"/>
    <mergeCell ref="O58:O59"/>
    <mergeCell ref="E58:E59"/>
    <mergeCell ref="F58:F59"/>
    <mergeCell ref="C58:C59"/>
    <mergeCell ref="D58:D59"/>
    <mergeCell ref="O35:O36"/>
    <mergeCell ref="A46:A47"/>
    <mergeCell ref="B46:B47"/>
    <mergeCell ref="K51:K52"/>
    <mergeCell ref="L51:L52"/>
    <mergeCell ref="E44:E45"/>
    <mergeCell ref="F44:F45"/>
    <mergeCell ref="N44:N45"/>
    <mergeCell ref="O44:O45"/>
    <mergeCell ref="G44:J44"/>
    <mergeCell ref="E40:E41"/>
    <mergeCell ref="F40:F41"/>
    <mergeCell ref="N40:N41"/>
    <mergeCell ref="O40:O41"/>
    <mergeCell ref="G40:J40"/>
    <mergeCell ref="K40:K41"/>
    <mergeCell ref="L40:L41"/>
    <mergeCell ref="C1:C2"/>
    <mergeCell ref="D1:D2"/>
    <mergeCell ref="E35:E36"/>
    <mergeCell ref="F35:F36"/>
    <mergeCell ref="N35:N36"/>
    <mergeCell ref="C35:C36"/>
    <mergeCell ref="D35:D36"/>
    <mergeCell ref="E1:E2"/>
    <mergeCell ref="F1:F2"/>
    <mergeCell ref="N1:N2"/>
    <mergeCell ref="G1:J1"/>
    <mergeCell ref="K1:K2"/>
    <mergeCell ref="L1:L2"/>
    <mergeCell ref="G35:J35"/>
    <mergeCell ref="K35:K36"/>
    <mergeCell ref="L35:L36"/>
    <mergeCell ref="R1:R2"/>
    <mergeCell ref="P35:P36"/>
    <mergeCell ref="Q35:Q36"/>
    <mergeCell ref="R35:R36"/>
    <mergeCell ref="P40:P41"/>
    <mergeCell ref="Q40:Q41"/>
    <mergeCell ref="R40:R41"/>
    <mergeCell ref="E37:R38"/>
    <mergeCell ref="M1:M2"/>
    <mergeCell ref="M35:M36"/>
    <mergeCell ref="M40:M41"/>
    <mergeCell ref="P1:P2"/>
    <mergeCell ref="Q1:Q2"/>
    <mergeCell ref="O1:O2"/>
    <mergeCell ref="R44:R45"/>
    <mergeCell ref="P51:P52"/>
    <mergeCell ref="Q51:Q52"/>
    <mergeCell ref="R51:R52"/>
    <mergeCell ref="P58:P59"/>
    <mergeCell ref="Q58:Q59"/>
    <mergeCell ref="R58:R59"/>
    <mergeCell ref="R46:R47"/>
    <mergeCell ref="E55:R56"/>
    <mergeCell ref="G58:J58"/>
    <mergeCell ref="K58:K59"/>
    <mergeCell ref="L58:L59"/>
    <mergeCell ref="P44:P45"/>
    <mergeCell ref="Q44:Q45"/>
    <mergeCell ref="M44:M45"/>
    <mergeCell ref="M51:M52"/>
    <mergeCell ref="M58:M59"/>
    <mergeCell ref="K44:K45"/>
    <mergeCell ref="L44:L45"/>
    <mergeCell ref="E51:E52"/>
    <mergeCell ref="F51:F52"/>
    <mergeCell ref="N51:N52"/>
    <mergeCell ref="O51:O52"/>
    <mergeCell ref="G51:J51"/>
    <mergeCell ref="E61:R61"/>
    <mergeCell ref="E32:E33"/>
    <mergeCell ref="F19:R33"/>
    <mergeCell ref="C44:C45"/>
    <mergeCell ref="D44:D45"/>
    <mergeCell ref="E48:R49"/>
    <mergeCell ref="C51:C52"/>
    <mergeCell ref="D51:D52"/>
    <mergeCell ref="C40:C41"/>
    <mergeCell ref="D40:D41"/>
    <mergeCell ref="E42:R42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</mergeCells>
  <pageMargins left="0.7" right="0.7" top="0.75" bottom="0.75" header="0.3" footer="0.3"/>
  <pageSetup paperSize="9" scale="61" orientation="landscape" r:id="rId1"/>
  <ignoredErrors>
    <ignoredError sqref="C56 C4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09"/>
  <sheetViews>
    <sheetView showGridLines="0" workbookViewId="0">
      <selection activeCell="I26" sqref="I26"/>
    </sheetView>
  </sheetViews>
  <sheetFormatPr defaultRowHeight="12.75" x14ac:dyDescent="0.2"/>
  <cols>
    <col min="1" max="1" width="5.7109375" style="154" customWidth="1"/>
    <col min="2" max="2" width="29" style="154" customWidth="1"/>
    <col min="3" max="3" width="23.140625" style="154" customWidth="1"/>
    <col min="4" max="4" width="9.140625" style="3"/>
    <col min="5" max="5" width="12.85546875" style="3" bestFit="1" customWidth="1"/>
    <col min="6" max="16384" width="9.140625" style="3"/>
  </cols>
  <sheetData>
    <row r="1" spans="1:5" s="1" customFormat="1" x14ac:dyDescent="0.2">
      <c r="A1" s="144" t="s">
        <v>11</v>
      </c>
      <c r="B1" s="275" t="s">
        <v>64</v>
      </c>
      <c r="C1" s="276"/>
    </row>
    <row r="2" spans="1:5" s="1" customFormat="1" ht="15" customHeight="1" x14ac:dyDescent="0.2">
      <c r="A2" s="145" t="s">
        <v>0</v>
      </c>
      <c r="B2" s="146" t="s">
        <v>6</v>
      </c>
      <c r="C2" s="147" t="s">
        <v>3</v>
      </c>
    </row>
    <row r="3" spans="1:5" s="1" customFormat="1" x14ac:dyDescent="0.2">
      <c r="A3" s="148" t="s">
        <v>11</v>
      </c>
      <c r="B3" s="149" t="s">
        <v>7</v>
      </c>
      <c r="C3" s="150">
        <v>165076.54</v>
      </c>
    </row>
    <row r="4" spans="1:5" s="1" customFormat="1" ht="13.5" thickBot="1" x14ac:dyDescent="0.25">
      <c r="A4" s="151" t="s">
        <v>30</v>
      </c>
      <c r="B4" s="152" t="s">
        <v>8</v>
      </c>
      <c r="C4" s="153">
        <v>8316.0300000000007</v>
      </c>
    </row>
    <row r="5" spans="1:5" ht="15" customHeight="1" thickBot="1" x14ac:dyDescent="0.25"/>
    <row r="6" spans="1:5" s="1" customFormat="1" ht="15" customHeight="1" x14ac:dyDescent="0.2">
      <c r="A6" s="155" t="s">
        <v>30</v>
      </c>
      <c r="B6" s="273" t="s">
        <v>65</v>
      </c>
      <c r="C6" s="274"/>
    </row>
    <row r="7" spans="1:5" s="1" customFormat="1" x14ac:dyDescent="0.2">
      <c r="A7" s="145" t="s">
        <v>0</v>
      </c>
      <c r="B7" s="146" t="s">
        <v>6</v>
      </c>
      <c r="C7" s="147" t="s">
        <v>3</v>
      </c>
    </row>
    <row r="8" spans="1:5" s="1" customFormat="1" ht="13.5" thickBot="1" x14ac:dyDescent="0.25">
      <c r="A8" s="151" t="s">
        <v>11</v>
      </c>
      <c r="B8" s="152" t="s">
        <v>7</v>
      </c>
      <c r="C8" s="153">
        <v>49377.14</v>
      </c>
    </row>
    <row r="9" spans="1:5" ht="15" customHeight="1" thickBot="1" x14ac:dyDescent="0.25"/>
    <row r="10" spans="1:5" s="1" customFormat="1" x14ac:dyDescent="0.2">
      <c r="A10" s="155" t="s">
        <v>66</v>
      </c>
      <c r="B10" s="273" t="s">
        <v>67</v>
      </c>
      <c r="C10" s="274"/>
    </row>
    <row r="11" spans="1:5" s="1" customFormat="1" x14ac:dyDescent="0.2">
      <c r="A11" s="145" t="s">
        <v>0</v>
      </c>
      <c r="B11" s="146" t="s">
        <v>6</v>
      </c>
      <c r="C11" s="147" t="s">
        <v>3</v>
      </c>
      <c r="E11" s="210"/>
    </row>
    <row r="12" spans="1:5" s="1" customFormat="1" ht="25.5" customHeight="1" thickBot="1" x14ac:dyDescent="0.25">
      <c r="A12" s="151" t="s">
        <v>11</v>
      </c>
      <c r="B12" s="269" t="s">
        <v>289</v>
      </c>
      <c r="C12" s="270"/>
    </row>
    <row r="13" spans="1:5" ht="15.75" customHeight="1" thickBot="1" x14ac:dyDescent="0.25"/>
    <row r="14" spans="1:5" s="1" customFormat="1" ht="15" customHeight="1" x14ac:dyDescent="0.2">
      <c r="A14" s="155" t="s">
        <v>68</v>
      </c>
      <c r="B14" s="273" t="s">
        <v>61</v>
      </c>
      <c r="C14" s="274"/>
    </row>
    <row r="15" spans="1:5" s="1" customFormat="1" ht="15" customHeight="1" x14ac:dyDescent="0.2">
      <c r="A15" s="145" t="s">
        <v>0</v>
      </c>
      <c r="B15" s="146" t="s">
        <v>6</v>
      </c>
      <c r="C15" s="147" t="s">
        <v>3</v>
      </c>
    </row>
    <row r="16" spans="1:5" s="1" customFormat="1" x14ac:dyDescent="0.2">
      <c r="A16" s="148" t="s">
        <v>11</v>
      </c>
      <c r="B16" s="149" t="s">
        <v>7</v>
      </c>
      <c r="C16" s="150">
        <v>89412.4</v>
      </c>
    </row>
    <row r="17" spans="1:3" s="1" customFormat="1" x14ac:dyDescent="0.2">
      <c r="A17" s="148" t="s">
        <v>30</v>
      </c>
      <c r="B17" s="156" t="s">
        <v>80</v>
      </c>
      <c r="C17" s="157">
        <v>14899.99</v>
      </c>
    </row>
    <row r="18" spans="1:3" s="1" customFormat="1" ht="13.5" thickBot="1" x14ac:dyDescent="0.25">
      <c r="A18" s="151" t="s">
        <v>31</v>
      </c>
      <c r="B18" s="152" t="s">
        <v>8</v>
      </c>
      <c r="C18" s="153">
        <v>134147.63</v>
      </c>
    </row>
    <row r="19" spans="1:3" ht="15" customHeight="1" thickBot="1" x14ac:dyDescent="0.25"/>
    <row r="20" spans="1:3" s="1" customFormat="1" x14ac:dyDescent="0.2">
      <c r="A20" s="155" t="s">
        <v>69</v>
      </c>
      <c r="B20" s="273" t="s">
        <v>70</v>
      </c>
      <c r="C20" s="274"/>
    </row>
    <row r="21" spans="1:3" s="1" customFormat="1" x14ac:dyDescent="0.2">
      <c r="A21" s="145" t="s">
        <v>0</v>
      </c>
      <c r="B21" s="146" t="s">
        <v>6</v>
      </c>
      <c r="C21" s="147" t="s">
        <v>3</v>
      </c>
    </row>
    <row r="22" spans="1:3" s="2" customFormat="1" x14ac:dyDescent="0.2">
      <c r="A22" s="158" t="s">
        <v>11</v>
      </c>
      <c r="B22" s="156" t="s">
        <v>7</v>
      </c>
      <c r="C22" s="150">
        <v>69156.070000000007</v>
      </c>
    </row>
    <row r="23" spans="1:3" s="2" customFormat="1" x14ac:dyDescent="0.2">
      <c r="A23" s="158" t="s">
        <v>30</v>
      </c>
      <c r="B23" s="156" t="s">
        <v>9</v>
      </c>
      <c r="C23" s="157">
        <v>8400</v>
      </c>
    </row>
    <row r="24" spans="1:3" s="2" customFormat="1" ht="13.5" thickBot="1" x14ac:dyDescent="0.25">
      <c r="A24" s="159" t="s">
        <v>31</v>
      </c>
      <c r="B24" s="160" t="s">
        <v>8</v>
      </c>
      <c r="C24" s="153">
        <v>60137</v>
      </c>
    </row>
    <row r="25" spans="1:3" ht="15" customHeight="1" thickBot="1" x14ac:dyDescent="0.25"/>
    <row r="26" spans="1:3" s="1" customFormat="1" x14ac:dyDescent="0.2">
      <c r="A26" s="155" t="s">
        <v>34</v>
      </c>
      <c r="B26" s="273" t="s">
        <v>71</v>
      </c>
      <c r="C26" s="274"/>
    </row>
    <row r="27" spans="1:3" s="1" customFormat="1" x14ac:dyDescent="0.2">
      <c r="A27" s="145" t="s">
        <v>0</v>
      </c>
      <c r="B27" s="146" t="s">
        <v>6</v>
      </c>
      <c r="C27" s="147" t="s">
        <v>3</v>
      </c>
    </row>
    <row r="28" spans="1:3" s="2" customFormat="1" ht="27" customHeight="1" thickBot="1" x14ac:dyDescent="0.25">
      <c r="A28" s="159" t="s">
        <v>11</v>
      </c>
      <c r="B28" s="269" t="s">
        <v>289</v>
      </c>
      <c r="C28" s="270"/>
    </row>
    <row r="29" spans="1:3" ht="15" customHeight="1" x14ac:dyDescent="0.2">
      <c r="A29" s="161"/>
      <c r="B29" s="162"/>
      <c r="C29" s="162"/>
    </row>
    <row r="30" spans="1:3" ht="15" customHeight="1" thickBot="1" x14ac:dyDescent="0.25">
      <c r="B30" s="162"/>
      <c r="C30" s="162"/>
    </row>
    <row r="31" spans="1:3" x14ac:dyDescent="0.2">
      <c r="A31" s="135" t="s">
        <v>1</v>
      </c>
      <c r="B31" s="136" t="s">
        <v>6</v>
      </c>
      <c r="C31" s="90" t="s">
        <v>3</v>
      </c>
    </row>
    <row r="32" spans="1:3" s="10" customFormat="1" x14ac:dyDescent="0.2">
      <c r="A32" s="27" t="s">
        <v>11</v>
      </c>
      <c r="B32" s="156" t="s">
        <v>7</v>
      </c>
      <c r="C32" s="141">
        <f>SUM(C3,C8,C16,C22)</f>
        <v>373022.14999999997</v>
      </c>
    </row>
    <row r="33" spans="1:3" s="10" customFormat="1" x14ac:dyDescent="0.2">
      <c r="A33" s="27" t="s">
        <v>30</v>
      </c>
      <c r="B33" s="156" t="s">
        <v>87</v>
      </c>
      <c r="C33" s="141">
        <f>SUM(C23,C17)</f>
        <v>23299.989999999998</v>
      </c>
    </row>
    <row r="34" spans="1:3" s="10" customFormat="1" x14ac:dyDescent="0.2">
      <c r="A34" s="27" t="s">
        <v>31</v>
      </c>
      <c r="B34" s="156" t="s">
        <v>8</v>
      </c>
      <c r="C34" s="141">
        <f>SUM(C4,C18,C24)</f>
        <v>202600.66</v>
      </c>
    </row>
    <row r="35" spans="1:3" s="10" customFormat="1" ht="13.5" thickBot="1" x14ac:dyDescent="0.25">
      <c r="A35" s="271" t="s">
        <v>281</v>
      </c>
      <c r="B35" s="272"/>
      <c r="C35" s="163">
        <f>SUM(C32:C34)</f>
        <v>598922.79999999993</v>
      </c>
    </row>
    <row r="36" spans="1:3" ht="15" customHeight="1" x14ac:dyDescent="0.2"/>
    <row r="37" spans="1:3" ht="15" customHeight="1" x14ac:dyDescent="0.2"/>
    <row r="38" spans="1:3" ht="15" customHeight="1" x14ac:dyDescent="0.2"/>
    <row r="39" spans="1:3" ht="15" customHeight="1" x14ac:dyDescent="0.2"/>
    <row r="40" spans="1:3" ht="15" customHeight="1" x14ac:dyDescent="0.2"/>
    <row r="41" spans="1:3" ht="15" customHeight="1" x14ac:dyDescent="0.2"/>
    <row r="42" spans="1:3" ht="15" customHeight="1" x14ac:dyDescent="0.2"/>
    <row r="43" spans="1:3" ht="15" customHeight="1" x14ac:dyDescent="0.2"/>
    <row r="44" spans="1:3" ht="15" customHeight="1" x14ac:dyDescent="0.2"/>
    <row r="45" spans="1:3" ht="15" customHeight="1" x14ac:dyDescent="0.2"/>
    <row r="46" spans="1:3" ht="15" customHeight="1" x14ac:dyDescent="0.2"/>
    <row r="47" spans="1:3" ht="15" customHeight="1" x14ac:dyDescent="0.2"/>
    <row r="48" spans="1:3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</sheetData>
  <sheetProtection algorithmName="SHA-512" hashValue="1ELHP2LvlFHMOdj0bW9s2RW19QWACprMQdZ2uL5SFpovDNVh8hCfDmZtlnEgoCXXhlWIaUUi59ZtLY4SqvgQcw==" saltValue="f8TjU36qDF12RhWJb1ldxQ==" spinCount="100000" sheet="1" objects="1" scenarios="1" selectLockedCells="1" selectUnlockedCells="1"/>
  <mergeCells count="9">
    <mergeCell ref="B28:C28"/>
    <mergeCell ref="A35:B35"/>
    <mergeCell ref="B10:C10"/>
    <mergeCell ref="B1:C1"/>
    <mergeCell ref="B26:C26"/>
    <mergeCell ref="B14:C14"/>
    <mergeCell ref="B20:C20"/>
    <mergeCell ref="B6:C6"/>
    <mergeCell ref="B12:C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L2" sqref="L2"/>
    </sheetView>
  </sheetViews>
  <sheetFormatPr defaultRowHeight="12.75" x14ac:dyDescent="0.2"/>
  <cols>
    <col min="1" max="1" width="5.28515625" style="33" customWidth="1"/>
    <col min="2" max="2" width="10.85546875" style="33" customWidth="1"/>
    <col min="3" max="3" width="17.85546875" style="33" bestFit="1" customWidth="1"/>
    <col min="4" max="4" width="16" style="33" bestFit="1" customWidth="1"/>
    <col min="5" max="5" width="22.7109375" style="92" customWidth="1"/>
    <col min="6" max="6" width="10.28515625" style="33" bestFit="1" customWidth="1"/>
    <col min="7" max="7" width="10.42578125" style="33" bestFit="1" customWidth="1"/>
    <col min="8" max="8" width="9.42578125" style="33" bestFit="1" customWidth="1"/>
    <col min="9" max="9" width="12.42578125" style="33" bestFit="1" customWidth="1"/>
    <col min="10" max="10" width="13.42578125" style="33" bestFit="1" customWidth="1"/>
    <col min="11" max="11" width="20.28515625" style="33" bestFit="1" customWidth="1"/>
    <col min="12" max="12" width="13.7109375" style="33" customWidth="1"/>
    <col min="13" max="13" width="10" style="33" customWidth="1"/>
    <col min="14" max="14" width="20.85546875" style="33" bestFit="1" customWidth="1"/>
    <col min="15" max="15" width="20.42578125" style="33" bestFit="1" customWidth="1"/>
    <col min="16" max="16" width="20.85546875" style="33" bestFit="1" customWidth="1"/>
    <col min="17" max="16384" width="9.140625" style="2"/>
  </cols>
  <sheetData>
    <row r="1" spans="1:17" s="75" customFormat="1" ht="25.5" x14ac:dyDescent="0.25">
      <c r="A1" s="87" t="s">
        <v>1</v>
      </c>
      <c r="B1" s="88" t="s">
        <v>118</v>
      </c>
      <c r="C1" s="88" t="s">
        <v>119</v>
      </c>
      <c r="D1" s="88" t="s">
        <v>120</v>
      </c>
      <c r="E1" s="89" t="s">
        <v>121</v>
      </c>
      <c r="F1" s="88" t="s">
        <v>122</v>
      </c>
      <c r="G1" s="88" t="s">
        <v>123</v>
      </c>
      <c r="H1" s="88" t="s">
        <v>124</v>
      </c>
      <c r="I1" s="88" t="s">
        <v>204</v>
      </c>
      <c r="J1" s="88" t="s">
        <v>125</v>
      </c>
      <c r="K1" s="88" t="s">
        <v>205</v>
      </c>
      <c r="L1" s="89" t="s">
        <v>3</v>
      </c>
      <c r="M1" s="89" t="s">
        <v>126</v>
      </c>
      <c r="N1" s="89" t="s">
        <v>206</v>
      </c>
      <c r="O1" s="89" t="s">
        <v>208</v>
      </c>
      <c r="P1" s="90" t="s">
        <v>207</v>
      </c>
      <c r="Q1" s="74"/>
    </row>
    <row r="2" spans="1:17" s="31" customFormat="1" ht="38.25" x14ac:dyDescent="0.2">
      <c r="A2" s="30" t="s">
        <v>11</v>
      </c>
      <c r="B2" s="51" t="s">
        <v>127</v>
      </c>
      <c r="C2" s="51" t="s">
        <v>128</v>
      </c>
      <c r="D2" s="51" t="s">
        <v>129</v>
      </c>
      <c r="E2" s="80" t="s">
        <v>212</v>
      </c>
      <c r="F2" s="51">
        <v>6374</v>
      </c>
      <c r="G2" s="93" t="s">
        <v>222</v>
      </c>
      <c r="H2" s="51">
        <v>16000</v>
      </c>
      <c r="I2" s="51">
        <v>6</v>
      </c>
      <c r="J2" s="51">
        <v>2012</v>
      </c>
      <c r="K2" s="51" t="s">
        <v>131</v>
      </c>
      <c r="L2" s="78">
        <v>351700</v>
      </c>
      <c r="M2" s="79" t="s">
        <v>132</v>
      </c>
      <c r="N2" s="80" t="s">
        <v>220</v>
      </c>
      <c r="O2" s="80" t="str">
        <f>N2</f>
        <v>22.11.2021 - 21.11.2022
22.11.2022 - 21.11.2023
22.11.2023 - 21.11.2024</v>
      </c>
      <c r="P2" s="81" t="str">
        <f>N2</f>
        <v>22.11.2021 - 21.11.2022
22.11.2022 - 21.11.2023
22.11.2023 - 21.11.2024</v>
      </c>
    </row>
    <row r="3" spans="1:17" s="31" customFormat="1" ht="38.25" x14ac:dyDescent="0.2">
      <c r="A3" s="30" t="s">
        <v>30</v>
      </c>
      <c r="B3" s="51" t="s">
        <v>133</v>
      </c>
      <c r="C3" s="51" t="s">
        <v>134</v>
      </c>
      <c r="D3" s="51" t="s">
        <v>135</v>
      </c>
      <c r="E3" s="80" t="s">
        <v>212</v>
      </c>
      <c r="F3" s="51">
        <v>6842</v>
      </c>
      <c r="G3" s="51">
        <v>4105</v>
      </c>
      <c r="H3" s="51">
        <v>10850</v>
      </c>
      <c r="I3" s="51">
        <v>6</v>
      </c>
      <c r="J3" s="51">
        <v>1987</v>
      </c>
      <c r="K3" s="51">
        <v>58942</v>
      </c>
      <c r="L3" s="93" t="s">
        <v>222</v>
      </c>
      <c r="M3" s="93" t="s">
        <v>222</v>
      </c>
      <c r="N3" s="80" t="s">
        <v>221</v>
      </c>
      <c r="O3" s="91" t="s">
        <v>222</v>
      </c>
      <c r="P3" s="81" t="str">
        <f>N3</f>
        <v>29.10.2021 - 28.10.2022
29.10.2022 - 28.10.2023
29.10.2023 - 28.10.2024</v>
      </c>
    </row>
    <row r="4" spans="1:17" s="31" customFormat="1" ht="38.25" x14ac:dyDescent="0.2">
      <c r="A4" s="30" t="s">
        <v>31</v>
      </c>
      <c r="B4" s="80" t="s">
        <v>136</v>
      </c>
      <c r="C4" s="51" t="s">
        <v>137</v>
      </c>
      <c r="D4" s="51" t="s">
        <v>138</v>
      </c>
      <c r="E4" s="80" t="s">
        <v>212</v>
      </c>
      <c r="F4" s="51">
        <v>7146</v>
      </c>
      <c r="G4" s="51">
        <v>4650</v>
      </c>
      <c r="H4" s="51">
        <v>12000</v>
      </c>
      <c r="I4" s="51">
        <v>6</v>
      </c>
      <c r="J4" s="51">
        <v>2008</v>
      </c>
      <c r="K4" s="51" t="s">
        <v>139</v>
      </c>
      <c r="L4" s="82">
        <v>215200</v>
      </c>
      <c r="M4" s="79" t="s">
        <v>132</v>
      </c>
      <c r="N4" s="80" t="s">
        <v>223</v>
      </c>
      <c r="O4" s="80" t="str">
        <f>N4</f>
        <v>07.10.2021 - 06.10.2022
07.10.2022 - 06.10.2023
07.10.2023 - 06.10.2024</v>
      </c>
      <c r="P4" s="81" t="str">
        <f>N4</f>
        <v>07.10.2021 - 06.10.2022
07.10.2022 - 06.10.2023
07.10.2023 - 06.10.2024</v>
      </c>
    </row>
    <row r="5" spans="1:17" s="31" customFormat="1" ht="38.25" x14ac:dyDescent="0.2">
      <c r="A5" s="30" t="s">
        <v>32</v>
      </c>
      <c r="B5" s="51" t="s">
        <v>140</v>
      </c>
      <c r="C5" s="51" t="s">
        <v>141</v>
      </c>
      <c r="D5" s="51">
        <v>3</v>
      </c>
      <c r="E5" s="80" t="s">
        <v>213</v>
      </c>
      <c r="F5" s="51">
        <v>4680</v>
      </c>
      <c r="G5" s="93" t="s">
        <v>222</v>
      </c>
      <c r="H5" s="51">
        <v>11100</v>
      </c>
      <c r="I5" s="51">
        <v>2</v>
      </c>
      <c r="J5" s="51">
        <v>1974</v>
      </c>
      <c r="K5" s="51">
        <v>130717</v>
      </c>
      <c r="L5" s="93" t="s">
        <v>222</v>
      </c>
      <c r="M5" s="93" t="s">
        <v>222</v>
      </c>
      <c r="N5" s="80" t="s">
        <v>224</v>
      </c>
      <c r="O5" s="91" t="s">
        <v>222</v>
      </c>
      <c r="P5" s="81" t="str">
        <f>N5</f>
        <v>01.01.2021 - 31.12.2021
01.01.2022 - 31.12.2022
01.01.2023 - 31.12.2023</v>
      </c>
      <c r="Q5" s="76"/>
    </row>
    <row r="6" spans="1:17" s="31" customFormat="1" ht="38.25" x14ac:dyDescent="0.2">
      <c r="A6" s="30" t="s">
        <v>33</v>
      </c>
      <c r="B6" s="51" t="s">
        <v>142</v>
      </c>
      <c r="C6" s="51" t="s">
        <v>143</v>
      </c>
      <c r="D6" s="51" t="s">
        <v>144</v>
      </c>
      <c r="E6" s="80" t="s">
        <v>212</v>
      </c>
      <c r="F6" s="51">
        <v>2120</v>
      </c>
      <c r="G6" s="51">
        <v>1000</v>
      </c>
      <c r="H6" s="51">
        <v>2500</v>
      </c>
      <c r="I6" s="51">
        <v>8</v>
      </c>
      <c r="J6" s="51">
        <v>1997</v>
      </c>
      <c r="K6" s="51" t="s">
        <v>145</v>
      </c>
      <c r="L6" s="93" t="s">
        <v>222</v>
      </c>
      <c r="M6" s="93" t="s">
        <v>222</v>
      </c>
      <c r="N6" s="80" t="s">
        <v>224</v>
      </c>
      <c r="O6" s="91" t="s">
        <v>222</v>
      </c>
      <c r="P6" s="81" t="str">
        <f t="shared" ref="P6:P14" si="0">N6</f>
        <v>01.01.2021 - 31.12.2021
01.01.2022 - 31.12.2022
01.01.2023 - 31.12.2023</v>
      </c>
    </row>
    <row r="7" spans="1:17" s="31" customFormat="1" ht="38.25" x14ac:dyDescent="0.2">
      <c r="A7" s="30" t="s">
        <v>34</v>
      </c>
      <c r="B7" s="51" t="s">
        <v>146</v>
      </c>
      <c r="C7" s="51" t="s">
        <v>143</v>
      </c>
      <c r="D7" s="51" t="s">
        <v>144</v>
      </c>
      <c r="E7" s="80" t="s">
        <v>212</v>
      </c>
      <c r="F7" s="51">
        <v>2120</v>
      </c>
      <c r="G7" s="51">
        <v>1000</v>
      </c>
      <c r="H7" s="93" t="s">
        <v>222</v>
      </c>
      <c r="I7" s="51">
        <v>8</v>
      </c>
      <c r="J7" s="51">
        <v>1997</v>
      </c>
      <c r="K7" s="51" t="s">
        <v>147</v>
      </c>
      <c r="L7" s="93" t="s">
        <v>222</v>
      </c>
      <c r="M7" s="93" t="s">
        <v>222</v>
      </c>
      <c r="N7" s="80" t="s">
        <v>224</v>
      </c>
      <c r="O7" s="91" t="s">
        <v>222</v>
      </c>
      <c r="P7" s="81" t="str">
        <f t="shared" si="0"/>
        <v>01.01.2021 - 31.12.2021
01.01.2022 - 31.12.2022
01.01.2023 - 31.12.2023</v>
      </c>
    </row>
    <row r="8" spans="1:17" s="31" customFormat="1" ht="38.25" x14ac:dyDescent="0.2">
      <c r="A8" s="30" t="s">
        <v>39</v>
      </c>
      <c r="B8" s="51" t="s">
        <v>148</v>
      </c>
      <c r="C8" s="51" t="s">
        <v>149</v>
      </c>
      <c r="D8" s="51">
        <v>266</v>
      </c>
      <c r="E8" s="80" t="s">
        <v>212</v>
      </c>
      <c r="F8" s="51">
        <v>6842</v>
      </c>
      <c r="G8" s="51">
        <v>3650</v>
      </c>
      <c r="H8" s="51">
        <v>13658</v>
      </c>
      <c r="I8" s="51">
        <v>6</v>
      </c>
      <c r="J8" s="51">
        <v>1984</v>
      </c>
      <c r="K8" s="51">
        <v>4414232</v>
      </c>
      <c r="L8" s="93" t="s">
        <v>222</v>
      </c>
      <c r="M8" s="93" t="s">
        <v>222</v>
      </c>
      <c r="N8" s="80" t="s">
        <v>224</v>
      </c>
      <c r="O8" s="91" t="s">
        <v>222</v>
      </c>
      <c r="P8" s="81" t="str">
        <f t="shared" si="0"/>
        <v>01.01.2021 - 31.12.2021
01.01.2022 - 31.12.2022
01.01.2023 - 31.12.2023</v>
      </c>
    </row>
    <row r="9" spans="1:17" s="31" customFormat="1" ht="38.25" x14ac:dyDescent="0.2">
      <c r="A9" s="30" t="s">
        <v>38</v>
      </c>
      <c r="B9" s="51" t="s">
        <v>150</v>
      </c>
      <c r="C9" s="51" t="s">
        <v>151</v>
      </c>
      <c r="D9" s="51" t="s">
        <v>152</v>
      </c>
      <c r="E9" s="80" t="s">
        <v>212</v>
      </c>
      <c r="F9" s="51">
        <v>1998</v>
      </c>
      <c r="G9" s="51">
        <v>520</v>
      </c>
      <c r="H9" s="51">
        <v>2250</v>
      </c>
      <c r="I9" s="51">
        <v>5</v>
      </c>
      <c r="J9" s="51">
        <v>1998</v>
      </c>
      <c r="K9" s="51" t="s">
        <v>153</v>
      </c>
      <c r="L9" s="93" t="s">
        <v>222</v>
      </c>
      <c r="M9" s="93" t="s">
        <v>222</v>
      </c>
      <c r="N9" s="80" t="s">
        <v>225</v>
      </c>
      <c r="O9" s="91" t="s">
        <v>222</v>
      </c>
      <c r="P9" s="81" t="str">
        <f t="shared" si="0"/>
        <v>03.11.2021- 02.11.2022
03.11.2022- 02.11.2023
03.11.2023- 02.11.2024</v>
      </c>
    </row>
    <row r="10" spans="1:17" s="31" customFormat="1" ht="38.25" x14ac:dyDescent="0.2">
      <c r="A10" s="30" t="s">
        <v>41</v>
      </c>
      <c r="B10" s="80" t="s">
        <v>209</v>
      </c>
      <c r="C10" s="51" t="s">
        <v>134</v>
      </c>
      <c r="D10" s="51" t="s">
        <v>135</v>
      </c>
      <c r="E10" s="80" t="s">
        <v>212</v>
      </c>
      <c r="F10" s="51">
        <v>6842</v>
      </c>
      <c r="G10" s="51">
        <v>3800</v>
      </c>
      <c r="H10" s="51">
        <v>10700</v>
      </c>
      <c r="I10" s="51">
        <v>6</v>
      </c>
      <c r="J10" s="51">
        <v>1985</v>
      </c>
      <c r="K10" s="51">
        <v>46044</v>
      </c>
      <c r="L10" s="93" t="s">
        <v>222</v>
      </c>
      <c r="M10" s="93" t="s">
        <v>222</v>
      </c>
      <c r="N10" s="80" t="s">
        <v>226</v>
      </c>
      <c r="O10" s="91" t="s">
        <v>222</v>
      </c>
      <c r="P10" s="81" t="str">
        <f t="shared" si="0"/>
        <v>29.11.2021 - 28.11.2022
29.11.2022 - 28.11.2023
29.11.2023 - 28.11.2024</v>
      </c>
    </row>
    <row r="11" spans="1:17" s="31" customFormat="1" ht="38.25" x14ac:dyDescent="0.2">
      <c r="A11" s="30" t="s">
        <v>42</v>
      </c>
      <c r="B11" s="51" t="s">
        <v>154</v>
      </c>
      <c r="C11" s="51" t="s">
        <v>155</v>
      </c>
      <c r="D11" s="51" t="s">
        <v>156</v>
      </c>
      <c r="E11" s="80" t="s">
        <v>214</v>
      </c>
      <c r="F11" s="51">
        <v>4461</v>
      </c>
      <c r="G11" s="93" t="s">
        <v>222</v>
      </c>
      <c r="H11" s="51">
        <v>13000</v>
      </c>
      <c r="I11" s="51">
        <v>42</v>
      </c>
      <c r="J11" s="51">
        <v>2008</v>
      </c>
      <c r="K11" s="51" t="s">
        <v>157</v>
      </c>
      <c r="L11" s="93" t="s">
        <v>222</v>
      </c>
      <c r="M11" s="93" t="s">
        <v>222</v>
      </c>
      <c r="N11" s="80" t="s">
        <v>227</v>
      </c>
      <c r="O11" s="91" t="s">
        <v>222</v>
      </c>
      <c r="P11" s="81" t="str">
        <f t="shared" si="0"/>
        <v>06.10.2021 - 05.10.2022
06.10.2022 - 05.10.2023
06.10.2023 - 05.10.2024</v>
      </c>
    </row>
    <row r="12" spans="1:17" s="31" customFormat="1" ht="38.25" x14ac:dyDescent="0.2">
      <c r="A12" s="30" t="s">
        <v>43</v>
      </c>
      <c r="B12" s="51" t="s">
        <v>158</v>
      </c>
      <c r="C12" s="51" t="s">
        <v>159</v>
      </c>
      <c r="D12" s="51" t="s">
        <v>160</v>
      </c>
      <c r="E12" s="80" t="s">
        <v>214</v>
      </c>
      <c r="F12" s="51">
        <v>9834</v>
      </c>
      <c r="G12" s="93" t="s">
        <v>222</v>
      </c>
      <c r="H12" s="51">
        <v>18000</v>
      </c>
      <c r="I12" s="51">
        <v>57</v>
      </c>
      <c r="J12" s="51">
        <v>1997</v>
      </c>
      <c r="K12" s="51" t="s">
        <v>161</v>
      </c>
      <c r="L12" s="93" t="s">
        <v>222</v>
      </c>
      <c r="M12" s="93" t="s">
        <v>222</v>
      </c>
      <c r="N12" s="80" t="s">
        <v>228</v>
      </c>
      <c r="O12" s="91" t="s">
        <v>222</v>
      </c>
      <c r="P12" s="81" t="str">
        <f t="shared" si="0"/>
        <v>08.01.2021 - 07.01.2022
08.01.2022 - 07.01.2023
08.01.2023 - 07.01.2024</v>
      </c>
    </row>
    <row r="13" spans="1:17" s="31" customFormat="1" ht="38.25" x14ac:dyDescent="0.2">
      <c r="A13" s="30" t="s">
        <v>45</v>
      </c>
      <c r="B13" s="51" t="s">
        <v>162</v>
      </c>
      <c r="C13" s="51" t="s">
        <v>163</v>
      </c>
      <c r="D13" s="51" t="s">
        <v>164</v>
      </c>
      <c r="E13" s="80" t="s">
        <v>215</v>
      </c>
      <c r="F13" s="51">
        <v>1995</v>
      </c>
      <c r="G13" s="51">
        <v>1148</v>
      </c>
      <c r="H13" s="51">
        <v>2700</v>
      </c>
      <c r="I13" s="51">
        <v>9</v>
      </c>
      <c r="J13" s="51">
        <v>2014</v>
      </c>
      <c r="K13" s="51" t="s">
        <v>165</v>
      </c>
      <c r="L13" s="82">
        <v>54500</v>
      </c>
      <c r="M13" s="79" t="s">
        <v>132</v>
      </c>
      <c r="N13" s="80" t="s">
        <v>229</v>
      </c>
      <c r="O13" s="80"/>
      <c r="P13" s="81" t="str">
        <f t="shared" si="0"/>
        <v>10.03.2021 - 09.03.2022
10.03.2022 - 09.03.2023
10.03.2023 - 09.03.2024</v>
      </c>
    </row>
    <row r="14" spans="1:17" s="31" customFormat="1" ht="38.25" x14ac:dyDescent="0.2">
      <c r="A14" s="30" t="s">
        <v>46</v>
      </c>
      <c r="B14" s="51" t="s">
        <v>166</v>
      </c>
      <c r="C14" s="51" t="s">
        <v>167</v>
      </c>
      <c r="D14" s="51" t="s">
        <v>168</v>
      </c>
      <c r="E14" s="80" t="s">
        <v>215</v>
      </c>
      <c r="F14" s="51">
        <v>1896</v>
      </c>
      <c r="G14" s="93" t="s">
        <v>222</v>
      </c>
      <c r="H14" s="51">
        <v>3000</v>
      </c>
      <c r="I14" s="51">
        <v>9</v>
      </c>
      <c r="J14" s="51">
        <v>2005</v>
      </c>
      <c r="K14" s="51" t="s">
        <v>169</v>
      </c>
      <c r="L14" s="93" t="s">
        <v>222</v>
      </c>
      <c r="M14" s="93" t="s">
        <v>222</v>
      </c>
      <c r="N14" s="80" t="s">
        <v>230</v>
      </c>
      <c r="O14" s="91" t="s">
        <v>222</v>
      </c>
      <c r="P14" s="81" t="str">
        <f t="shared" si="0"/>
        <v>03.10.2021 - 02.10.2022
03.10.2022 - 02.10.2023
03.10.2023 - 02.10.2024</v>
      </c>
    </row>
    <row r="15" spans="1:17" s="31" customFormat="1" ht="38.25" x14ac:dyDescent="0.2">
      <c r="A15" s="30" t="s">
        <v>47</v>
      </c>
      <c r="B15" s="51" t="s">
        <v>170</v>
      </c>
      <c r="C15" s="51" t="s">
        <v>171</v>
      </c>
      <c r="D15" s="51" t="s">
        <v>172</v>
      </c>
      <c r="E15" s="80" t="s">
        <v>216</v>
      </c>
      <c r="F15" s="93" t="s">
        <v>222</v>
      </c>
      <c r="G15" s="51">
        <v>480</v>
      </c>
      <c r="H15" s="51">
        <v>750</v>
      </c>
      <c r="I15" s="93" t="s">
        <v>222</v>
      </c>
      <c r="J15" s="51">
        <v>2012</v>
      </c>
      <c r="K15" s="51" t="s">
        <v>173</v>
      </c>
      <c r="L15" s="93" t="s">
        <v>222</v>
      </c>
      <c r="M15" s="93" t="s">
        <v>222</v>
      </c>
      <c r="N15" s="80" t="s">
        <v>231</v>
      </c>
      <c r="O15" s="91" t="s">
        <v>222</v>
      </c>
      <c r="P15" s="98" t="s">
        <v>222</v>
      </c>
    </row>
    <row r="16" spans="1:17" s="31" customFormat="1" ht="38.25" x14ac:dyDescent="0.2">
      <c r="A16" s="30" t="s">
        <v>48</v>
      </c>
      <c r="B16" s="80" t="s">
        <v>130</v>
      </c>
      <c r="C16" s="80" t="s">
        <v>210</v>
      </c>
      <c r="D16" s="80" t="s">
        <v>130</v>
      </c>
      <c r="E16" s="80" t="s">
        <v>217</v>
      </c>
      <c r="F16" s="93" t="s">
        <v>222</v>
      </c>
      <c r="G16" s="93" t="s">
        <v>222</v>
      </c>
      <c r="H16" s="51">
        <v>8300</v>
      </c>
      <c r="I16" s="51">
        <v>1</v>
      </c>
      <c r="J16" s="51">
        <v>2000</v>
      </c>
      <c r="K16" s="51" t="s">
        <v>174</v>
      </c>
      <c r="L16" s="93" t="s">
        <v>222</v>
      </c>
      <c r="M16" s="93" t="s">
        <v>222</v>
      </c>
      <c r="N16" s="80" t="s">
        <v>232</v>
      </c>
      <c r="O16" s="91" t="s">
        <v>222</v>
      </c>
      <c r="P16" s="81" t="str">
        <f>N16</f>
        <v xml:space="preserve"> 09.09.2021 - 08.09.2022
09.09.2022 - 08.09.2023
09.09.2023 - 08.09.2024</v>
      </c>
    </row>
    <row r="17" spans="1:17" s="31" customFormat="1" ht="38.25" x14ac:dyDescent="0.2">
      <c r="A17" s="30" t="s">
        <v>49</v>
      </c>
      <c r="B17" s="80" t="s">
        <v>130</v>
      </c>
      <c r="C17" s="80" t="s">
        <v>211</v>
      </c>
      <c r="D17" s="80" t="s">
        <v>130</v>
      </c>
      <c r="E17" s="80" t="s">
        <v>217</v>
      </c>
      <c r="F17" s="93" t="s">
        <v>222</v>
      </c>
      <c r="G17" s="93" t="s">
        <v>222</v>
      </c>
      <c r="H17" s="51">
        <v>23000</v>
      </c>
      <c r="I17" s="93" t="s">
        <v>222</v>
      </c>
      <c r="J17" s="51">
        <v>1986</v>
      </c>
      <c r="K17" s="51" t="s">
        <v>175</v>
      </c>
      <c r="L17" s="93" t="s">
        <v>222</v>
      </c>
      <c r="M17" s="93" t="s">
        <v>222</v>
      </c>
      <c r="N17" s="80" t="s">
        <v>224</v>
      </c>
      <c r="O17" s="91" t="s">
        <v>222</v>
      </c>
      <c r="P17" s="81" t="str">
        <f t="shared" ref="P17:P21" si="1">N17</f>
        <v>01.01.2021 - 31.12.2021
01.01.2022 - 31.12.2022
01.01.2023 - 31.12.2023</v>
      </c>
    </row>
    <row r="18" spans="1:17" s="75" customFormat="1" ht="38.25" x14ac:dyDescent="0.25">
      <c r="A18" s="30" t="s">
        <v>52</v>
      </c>
      <c r="B18" s="51" t="s">
        <v>176</v>
      </c>
      <c r="C18" s="51" t="s">
        <v>141</v>
      </c>
      <c r="D18" s="80" t="s">
        <v>177</v>
      </c>
      <c r="E18" s="80" t="s">
        <v>212</v>
      </c>
      <c r="F18" s="51">
        <v>11100</v>
      </c>
      <c r="G18" s="51">
        <v>6000</v>
      </c>
      <c r="H18" s="51">
        <v>15690</v>
      </c>
      <c r="I18" s="51">
        <v>6</v>
      </c>
      <c r="J18" s="51">
        <v>1985</v>
      </c>
      <c r="K18" s="51" t="s">
        <v>178</v>
      </c>
      <c r="L18" s="93" t="s">
        <v>222</v>
      </c>
      <c r="M18" s="93" t="s">
        <v>222</v>
      </c>
      <c r="N18" s="80" t="s">
        <v>233</v>
      </c>
      <c r="O18" s="91" t="s">
        <v>222</v>
      </c>
      <c r="P18" s="81" t="str">
        <f t="shared" si="1"/>
        <v>14.01.2021 - 13.01.2022
14.01.2022 - 13.01.2023
14.01.2023 - 13.01.2024</v>
      </c>
      <c r="Q18" s="77"/>
    </row>
    <row r="19" spans="1:17" s="31" customFormat="1" ht="38.25" x14ac:dyDescent="0.2">
      <c r="A19" s="30" t="s">
        <v>53</v>
      </c>
      <c r="B19" s="51" t="s">
        <v>179</v>
      </c>
      <c r="C19" s="51" t="s">
        <v>180</v>
      </c>
      <c r="D19" s="51" t="s">
        <v>181</v>
      </c>
      <c r="E19" s="80" t="s">
        <v>215</v>
      </c>
      <c r="F19" s="51">
        <v>1364</v>
      </c>
      <c r="G19" s="93" t="s">
        <v>222</v>
      </c>
      <c r="H19" s="51">
        <v>1725</v>
      </c>
      <c r="I19" s="51">
        <v>5</v>
      </c>
      <c r="J19" s="51">
        <v>2005</v>
      </c>
      <c r="K19" s="51" t="s">
        <v>182</v>
      </c>
      <c r="L19" s="93" t="s">
        <v>222</v>
      </c>
      <c r="M19" s="93" t="s">
        <v>222</v>
      </c>
      <c r="N19" s="80" t="s">
        <v>234</v>
      </c>
      <c r="O19" s="91" t="s">
        <v>222</v>
      </c>
      <c r="P19" s="81" t="str">
        <f t="shared" si="1"/>
        <v>23.09.2021 - 22. 09.2022
23.09.2022 - 22. 09.2023
23.09.2023 - 22. 09.2024</v>
      </c>
      <c r="Q19" s="76"/>
    </row>
    <row r="20" spans="1:17" s="31" customFormat="1" ht="38.25" x14ac:dyDescent="0.2">
      <c r="A20" s="30" t="s">
        <v>54</v>
      </c>
      <c r="B20" s="51" t="s">
        <v>183</v>
      </c>
      <c r="C20" s="51" t="s">
        <v>151</v>
      </c>
      <c r="D20" s="51" t="s">
        <v>184</v>
      </c>
      <c r="E20" s="80" t="s">
        <v>212</v>
      </c>
      <c r="F20" s="51">
        <v>1753</v>
      </c>
      <c r="G20" s="93" t="s">
        <v>222</v>
      </c>
      <c r="H20" s="51">
        <v>1755</v>
      </c>
      <c r="I20" s="51">
        <v>5</v>
      </c>
      <c r="J20" s="51">
        <v>2004</v>
      </c>
      <c r="K20" s="51" t="s">
        <v>185</v>
      </c>
      <c r="L20" s="93" t="s">
        <v>222</v>
      </c>
      <c r="M20" s="93" t="s">
        <v>222</v>
      </c>
      <c r="N20" s="80" t="s">
        <v>235</v>
      </c>
      <c r="O20" s="91" t="s">
        <v>222</v>
      </c>
      <c r="P20" s="81" t="str">
        <f t="shared" si="1"/>
        <v>27.02.2021 - 26.02.2022
27.02.2022 - 26.02.2023
27.02.2023 - 26.02.2024</v>
      </c>
      <c r="Q20" s="77"/>
    </row>
    <row r="21" spans="1:17" s="31" customFormat="1" ht="36.75" customHeight="1" x14ac:dyDescent="0.2">
      <c r="A21" s="30" t="s">
        <v>62</v>
      </c>
      <c r="B21" s="51" t="s">
        <v>186</v>
      </c>
      <c r="C21" s="51" t="s">
        <v>187</v>
      </c>
      <c r="D21" s="51" t="s">
        <v>188</v>
      </c>
      <c r="E21" s="80" t="s">
        <v>218</v>
      </c>
      <c r="F21" s="51">
        <v>1758</v>
      </c>
      <c r="G21" s="93" t="s">
        <v>222</v>
      </c>
      <c r="H21" s="51">
        <v>2400</v>
      </c>
      <c r="I21" s="51">
        <v>1</v>
      </c>
      <c r="J21" s="51">
        <v>2019</v>
      </c>
      <c r="K21" s="51" t="s">
        <v>189</v>
      </c>
      <c r="L21" s="82">
        <v>103400</v>
      </c>
      <c r="M21" s="79" t="s">
        <v>132</v>
      </c>
      <c r="N21" s="80" t="s">
        <v>236</v>
      </c>
      <c r="O21" s="80" t="str">
        <f>N21</f>
        <v>12.06.2021 - 11.06.2022
12.06.2022 - 11.06.2023
12.06.2023 - 11.06.2024</v>
      </c>
      <c r="P21" s="81" t="str">
        <f t="shared" si="1"/>
        <v>12.06.2021 - 11.06.2022
12.06.2022 - 11.06.2023
12.06.2023 - 11.06.2024</v>
      </c>
      <c r="Q21" s="77"/>
    </row>
    <row r="22" spans="1:17" s="31" customFormat="1" ht="36.75" customHeight="1" x14ac:dyDescent="0.2">
      <c r="A22" s="30" t="s">
        <v>73</v>
      </c>
      <c r="B22" s="51" t="s">
        <v>190</v>
      </c>
      <c r="C22" s="51" t="s">
        <v>191</v>
      </c>
      <c r="D22" s="51" t="s">
        <v>192</v>
      </c>
      <c r="E22" s="80" t="s">
        <v>219</v>
      </c>
      <c r="F22" s="93" t="s">
        <v>222</v>
      </c>
      <c r="G22" s="51">
        <v>2500</v>
      </c>
      <c r="H22" s="51">
        <v>3540</v>
      </c>
      <c r="I22" s="93" t="s">
        <v>222</v>
      </c>
      <c r="J22" s="51">
        <v>2019</v>
      </c>
      <c r="K22" s="51" t="s">
        <v>193</v>
      </c>
      <c r="L22" s="93" t="s">
        <v>222</v>
      </c>
      <c r="M22" s="93" t="s">
        <v>222</v>
      </c>
      <c r="N22" s="80" t="s">
        <v>237</v>
      </c>
      <c r="O22" s="91" t="s">
        <v>222</v>
      </c>
      <c r="P22" s="97" t="s">
        <v>222</v>
      </c>
      <c r="Q22" s="77"/>
    </row>
    <row r="23" spans="1:17" s="31" customFormat="1" ht="38.25" x14ac:dyDescent="0.2">
      <c r="A23" s="30" t="s">
        <v>74</v>
      </c>
      <c r="B23" s="51" t="s">
        <v>194</v>
      </c>
      <c r="C23" s="51" t="s">
        <v>128</v>
      </c>
      <c r="D23" s="51" t="s">
        <v>195</v>
      </c>
      <c r="E23" s="80" t="s">
        <v>214</v>
      </c>
      <c r="F23" s="51">
        <v>1197</v>
      </c>
      <c r="G23" s="93" t="s">
        <v>222</v>
      </c>
      <c r="H23" s="51">
        <v>18500</v>
      </c>
      <c r="I23" s="51" t="s">
        <v>196</v>
      </c>
      <c r="J23" s="51">
        <v>2005</v>
      </c>
      <c r="K23" s="51" t="s">
        <v>197</v>
      </c>
      <c r="L23" s="82">
        <v>202100</v>
      </c>
      <c r="M23" s="51" t="s">
        <v>132</v>
      </c>
      <c r="N23" s="80" t="s">
        <v>238</v>
      </c>
      <c r="O23" s="80" t="str">
        <f>N23</f>
        <v>19.11.2021 - 18.11.2022
19.11.2022 - 18.11.2023
19.11.2023 - 18.11.2024</v>
      </c>
      <c r="P23" s="81" t="str">
        <f>N23</f>
        <v>19.11.2021 - 18.11.2022
19.11.2022 - 18.11.2023
19.11.2023 - 18.11.2024</v>
      </c>
      <c r="Q23" s="77"/>
    </row>
    <row r="24" spans="1:17" s="31" customFormat="1" ht="38.25" x14ac:dyDescent="0.2">
      <c r="A24" s="30" t="s">
        <v>75</v>
      </c>
      <c r="B24" s="51" t="s">
        <v>198</v>
      </c>
      <c r="C24" s="51" t="s">
        <v>167</v>
      </c>
      <c r="D24" s="51" t="s">
        <v>199</v>
      </c>
      <c r="E24" s="80" t="s">
        <v>215</v>
      </c>
      <c r="F24" s="51">
        <v>1595</v>
      </c>
      <c r="G24" s="93" t="s">
        <v>222</v>
      </c>
      <c r="H24" s="51">
        <v>2186</v>
      </c>
      <c r="I24" s="51">
        <v>5</v>
      </c>
      <c r="J24" s="51">
        <v>2005</v>
      </c>
      <c r="K24" s="51" t="s">
        <v>200</v>
      </c>
      <c r="L24" s="93" t="s">
        <v>222</v>
      </c>
      <c r="M24" s="93" t="s">
        <v>222</v>
      </c>
      <c r="N24" s="80" t="s">
        <v>239</v>
      </c>
      <c r="O24" s="91" t="s">
        <v>222</v>
      </c>
      <c r="P24" s="81" t="str">
        <f>N24</f>
        <v>20.01.2021 - 19.01.2022
20.01.2022 - 19.01.2023
20.01.2023 - 19.01.2024</v>
      </c>
      <c r="Q24" s="77"/>
    </row>
    <row r="25" spans="1:17" s="31" customFormat="1" ht="39" thickBot="1" x14ac:dyDescent="0.25">
      <c r="A25" s="83" t="s">
        <v>85</v>
      </c>
      <c r="B25" s="84" t="s">
        <v>201</v>
      </c>
      <c r="C25" s="84" t="s">
        <v>159</v>
      </c>
      <c r="D25" s="84" t="s">
        <v>202</v>
      </c>
      <c r="E25" s="85" t="s">
        <v>212</v>
      </c>
      <c r="F25" s="84">
        <v>6180</v>
      </c>
      <c r="G25" s="94" t="s">
        <v>222</v>
      </c>
      <c r="H25" s="84">
        <v>13000</v>
      </c>
      <c r="I25" s="84">
        <v>8</v>
      </c>
      <c r="J25" s="84">
        <v>1993</v>
      </c>
      <c r="K25" s="84" t="s">
        <v>203</v>
      </c>
      <c r="L25" s="95" t="s">
        <v>222</v>
      </c>
      <c r="M25" s="94" t="s">
        <v>222</v>
      </c>
      <c r="N25" s="85" t="s">
        <v>312</v>
      </c>
      <c r="O25" s="96" t="s">
        <v>222</v>
      </c>
      <c r="P25" s="86" t="str">
        <f>N25</f>
        <v>18.06.2021 - 17.06.2022
18.06.2022 - 17.06.2023
18.06.2023 - 17.06.2024</v>
      </c>
      <c r="Q25" s="77"/>
    </row>
  </sheetData>
  <sheetProtection algorithmName="SHA-512" hashValue="xFWiTrrwTShX1GKc/KvZTwVr+6wfq+AfSVar8LLMBQNwMyPhQmcgcqJnJwLg/whanUp0dOzwjpTH+FxpokSGSQ==" saltValue="y5KO4NVTTWx6YQSP3HcJS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Y174"/>
  <sheetViews>
    <sheetView tabSelected="1" workbookViewId="0">
      <selection activeCell="R15" sqref="R15"/>
    </sheetView>
  </sheetViews>
  <sheetFormatPr defaultRowHeight="12.75" x14ac:dyDescent="0.2"/>
  <cols>
    <col min="1" max="1" width="19.140625" style="1" customWidth="1"/>
    <col min="2" max="2" width="13.7109375" style="29" customWidth="1"/>
    <col min="3" max="3" width="12.42578125" style="1" customWidth="1"/>
    <col min="4" max="4" width="13.28515625" style="1" customWidth="1"/>
    <col min="5" max="5" width="13.7109375" style="1" customWidth="1"/>
    <col min="6" max="6" width="15.85546875" style="1" customWidth="1"/>
    <col min="7" max="7" width="16.42578125" style="1" customWidth="1"/>
    <col min="8" max="8" width="14.5703125" style="1" customWidth="1"/>
    <col min="9" max="9" width="13.7109375" style="1" customWidth="1"/>
    <col min="10" max="10" width="12.7109375" style="1" customWidth="1"/>
    <col min="11" max="11" width="14" style="1" customWidth="1"/>
    <col min="12" max="12" width="12.7109375" style="1" customWidth="1"/>
    <col min="13" max="13" width="11.85546875" style="1" customWidth="1"/>
    <col min="14" max="14" width="12.7109375" style="1" customWidth="1"/>
    <col min="15" max="15" width="14" style="1" customWidth="1"/>
    <col min="16" max="16" width="14.5703125" style="1" customWidth="1"/>
    <col min="17" max="17" width="9.140625" style="2"/>
    <col min="18" max="18" width="15.140625" style="2" customWidth="1"/>
    <col min="19" max="38" width="9.140625" style="2"/>
    <col min="39" max="16384" width="9.140625" style="1"/>
  </cols>
  <sheetData>
    <row r="1" spans="1:38" s="2" customFormat="1" ht="13.5" thickBot="1" x14ac:dyDescent="0.25">
      <c r="A1" s="31"/>
      <c r="B1" s="32"/>
      <c r="F1" s="31"/>
    </row>
    <row r="2" spans="1:38" x14ac:dyDescent="0.2">
      <c r="A2" s="296" t="s">
        <v>88</v>
      </c>
      <c r="B2" s="285">
        <v>2014</v>
      </c>
      <c r="C2" s="285"/>
      <c r="D2" s="285">
        <v>2015</v>
      </c>
      <c r="E2" s="285"/>
      <c r="F2" s="285">
        <v>2016</v>
      </c>
      <c r="G2" s="285"/>
      <c r="H2" s="285">
        <v>2017</v>
      </c>
      <c r="I2" s="285"/>
      <c r="J2" s="285">
        <v>2018</v>
      </c>
      <c r="K2" s="285"/>
      <c r="L2" s="285">
        <v>2019</v>
      </c>
      <c r="M2" s="285"/>
      <c r="N2" s="285">
        <v>2020</v>
      </c>
      <c r="O2" s="285"/>
      <c r="P2" s="286" t="s">
        <v>82</v>
      </c>
    </row>
    <row r="3" spans="1:38" x14ac:dyDescent="0.2">
      <c r="A3" s="297"/>
      <c r="B3" s="64" t="s">
        <v>89</v>
      </c>
      <c r="C3" s="65" t="s">
        <v>90</v>
      </c>
      <c r="D3" s="65" t="s">
        <v>89</v>
      </c>
      <c r="E3" s="65" t="s">
        <v>90</v>
      </c>
      <c r="F3" s="65" t="s">
        <v>89</v>
      </c>
      <c r="G3" s="65" t="s">
        <v>90</v>
      </c>
      <c r="H3" s="65" t="s">
        <v>89</v>
      </c>
      <c r="I3" s="65" t="s">
        <v>90</v>
      </c>
      <c r="J3" s="65" t="s">
        <v>89</v>
      </c>
      <c r="K3" s="65" t="s">
        <v>90</v>
      </c>
      <c r="L3" s="65" t="s">
        <v>89</v>
      </c>
      <c r="M3" s="65" t="s">
        <v>90</v>
      </c>
      <c r="N3" s="65" t="s">
        <v>89</v>
      </c>
      <c r="O3" s="65" t="s">
        <v>90</v>
      </c>
      <c r="P3" s="287"/>
    </row>
    <row r="4" spans="1:38" s="34" customFormat="1" ht="25.5" x14ac:dyDescent="0.25">
      <c r="A4" s="71" t="s">
        <v>91</v>
      </c>
      <c r="B4" s="72">
        <v>0</v>
      </c>
      <c r="C4" s="72">
        <v>0</v>
      </c>
      <c r="D4" s="21">
        <v>0</v>
      </c>
      <c r="E4" s="21">
        <v>0</v>
      </c>
      <c r="F4" s="21">
        <f>SUM(D37:D38)</f>
        <v>1472.27</v>
      </c>
      <c r="G4" s="21">
        <f>SUM(E37:E38)</f>
        <v>0</v>
      </c>
      <c r="H4" s="21">
        <f>SUM(D39:D40)</f>
        <v>10352.450000000001</v>
      </c>
      <c r="I4" s="21">
        <f>SUM(E39:E40)</f>
        <v>0</v>
      </c>
      <c r="J4" s="21">
        <f>SUM(D41:D42)</f>
        <v>1484.16</v>
      </c>
      <c r="K4" s="21">
        <f>SUM(E41:E42)</f>
        <v>0</v>
      </c>
      <c r="L4" s="21">
        <f>SUM(D43:D46)</f>
        <v>4219.71</v>
      </c>
      <c r="M4" s="21">
        <f>SUM(E43:E46)</f>
        <v>0</v>
      </c>
      <c r="N4" s="21">
        <v>0</v>
      </c>
      <c r="O4" s="21">
        <v>0</v>
      </c>
      <c r="P4" s="73">
        <f>SUM(B4:O4)</f>
        <v>17528.59</v>
      </c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</row>
    <row r="5" spans="1:38" x14ac:dyDescent="0.2">
      <c r="A5" s="66" t="s">
        <v>92</v>
      </c>
      <c r="B5" s="67">
        <v>0</v>
      </c>
      <c r="C5" s="68">
        <v>0</v>
      </c>
      <c r="D5" s="68">
        <v>0</v>
      </c>
      <c r="E5" s="68">
        <v>0</v>
      </c>
      <c r="F5" s="68">
        <v>0</v>
      </c>
      <c r="G5" s="68">
        <v>0</v>
      </c>
      <c r="H5" s="68">
        <v>0</v>
      </c>
      <c r="I5" s="68">
        <v>0</v>
      </c>
      <c r="J5" s="68">
        <v>0</v>
      </c>
      <c r="K5" s="68">
        <v>0</v>
      </c>
      <c r="L5" s="68">
        <v>0</v>
      </c>
      <c r="M5" s="68">
        <v>0</v>
      </c>
      <c r="N5" s="68">
        <v>0</v>
      </c>
      <c r="O5" s="68">
        <v>0</v>
      </c>
      <c r="P5" s="22">
        <f t="shared" ref="P5:P6" si="0">SUM(B5:O5)</f>
        <v>0</v>
      </c>
    </row>
    <row r="6" spans="1:38" x14ac:dyDescent="0.2">
      <c r="A6" s="66" t="s">
        <v>93</v>
      </c>
      <c r="B6" s="67">
        <v>0</v>
      </c>
      <c r="C6" s="68">
        <v>0</v>
      </c>
      <c r="D6" s="68">
        <v>0</v>
      </c>
      <c r="E6" s="68">
        <v>0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68">
        <v>0</v>
      </c>
      <c r="M6" s="68">
        <v>0</v>
      </c>
      <c r="N6" s="68">
        <f>SUM(D47)</f>
        <v>1659.92</v>
      </c>
      <c r="O6" s="68">
        <f>SUM(E47)</f>
        <v>0</v>
      </c>
      <c r="P6" s="22">
        <f t="shared" si="0"/>
        <v>1659.92</v>
      </c>
    </row>
    <row r="7" spans="1:38" ht="15" customHeight="1" x14ac:dyDescent="0.2">
      <c r="A7" s="298" t="s">
        <v>94</v>
      </c>
      <c r="B7" s="69">
        <f t="shared" ref="B7:O7" si="1">SUM(B4:B6)</f>
        <v>0</v>
      </c>
      <c r="C7" s="62">
        <f t="shared" si="1"/>
        <v>0</v>
      </c>
      <c r="D7" s="62">
        <f t="shared" si="1"/>
        <v>0</v>
      </c>
      <c r="E7" s="62">
        <f t="shared" si="1"/>
        <v>0</v>
      </c>
      <c r="F7" s="62">
        <f t="shared" si="1"/>
        <v>1472.27</v>
      </c>
      <c r="G7" s="62">
        <f t="shared" si="1"/>
        <v>0</v>
      </c>
      <c r="H7" s="62">
        <f t="shared" si="1"/>
        <v>10352.450000000001</v>
      </c>
      <c r="I7" s="62">
        <f t="shared" si="1"/>
        <v>0</v>
      </c>
      <c r="J7" s="62">
        <f t="shared" si="1"/>
        <v>1484.16</v>
      </c>
      <c r="K7" s="62">
        <f t="shared" si="1"/>
        <v>0</v>
      </c>
      <c r="L7" s="62">
        <f t="shared" si="1"/>
        <v>4219.71</v>
      </c>
      <c r="M7" s="62">
        <f t="shared" si="1"/>
        <v>0</v>
      </c>
      <c r="N7" s="62">
        <f t="shared" si="1"/>
        <v>1659.92</v>
      </c>
      <c r="O7" s="62">
        <f t="shared" si="1"/>
        <v>0</v>
      </c>
      <c r="P7" s="63">
        <f>SUM(B7:O7)</f>
        <v>19188.510000000002</v>
      </c>
    </row>
    <row r="8" spans="1:38" x14ac:dyDescent="0.2">
      <c r="A8" s="298"/>
      <c r="B8" s="281">
        <f>B7+C7</f>
        <v>0</v>
      </c>
      <c r="C8" s="282"/>
      <c r="D8" s="281">
        <f>D7+E7</f>
        <v>0</v>
      </c>
      <c r="E8" s="282"/>
      <c r="F8" s="281">
        <f>F7+G7</f>
        <v>1472.27</v>
      </c>
      <c r="G8" s="282"/>
      <c r="H8" s="281">
        <f>H7+I7</f>
        <v>10352.450000000001</v>
      </c>
      <c r="I8" s="282"/>
      <c r="J8" s="281">
        <f>J7+K7</f>
        <v>1484.16</v>
      </c>
      <c r="K8" s="282"/>
      <c r="L8" s="281">
        <f>L7+M7</f>
        <v>4219.71</v>
      </c>
      <c r="M8" s="282"/>
      <c r="N8" s="281">
        <f>N7+O7</f>
        <v>1659.92</v>
      </c>
      <c r="O8" s="282"/>
      <c r="P8" s="279"/>
    </row>
    <row r="9" spans="1:38" ht="15.75" customHeight="1" thickBot="1" x14ac:dyDescent="0.25">
      <c r="A9" s="299"/>
      <c r="B9" s="284">
        <f>SUM(B8:O8)</f>
        <v>19188.510000000002</v>
      </c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0"/>
      <c r="R9" s="36"/>
    </row>
    <row r="10" spans="1:38" s="3" customFormat="1" ht="13.5" thickBot="1" x14ac:dyDescent="0.25">
      <c r="A10" s="300"/>
      <c r="B10" s="301"/>
      <c r="C10" s="301"/>
      <c r="D10" s="301"/>
      <c r="E10" s="301"/>
      <c r="F10" s="301"/>
      <c r="G10" s="301"/>
      <c r="H10" s="301"/>
      <c r="I10" s="301"/>
      <c r="J10" s="301"/>
      <c r="K10" s="302"/>
      <c r="L10" s="37"/>
      <c r="M10" s="37"/>
      <c r="N10" s="37"/>
      <c r="O10" s="37"/>
      <c r="P10" s="38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</row>
    <row r="11" spans="1:38" x14ac:dyDescent="0.2">
      <c r="A11" s="296" t="s">
        <v>95</v>
      </c>
      <c r="B11" s="285">
        <v>2014</v>
      </c>
      <c r="C11" s="285"/>
      <c r="D11" s="285">
        <v>2015</v>
      </c>
      <c r="E11" s="285"/>
      <c r="F11" s="285">
        <v>2016</v>
      </c>
      <c r="G11" s="285"/>
      <c r="H11" s="285">
        <v>2017</v>
      </c>
      <c r="I11" s="285"/>
      <c r="J11" s="285">
        <v>2018</v>
      </c>
      <c r="K11" s="285"/>
      <c r="L11" s="285">
        <v>2019</v>
      </c>
      <c r="M11" s="285"/>
      <c r="N11" s="285">
        <v>2020</v>
      </c>
      <c r="O11" s="285"/>
      <c r="P11" s="286" t="s">
        <v>82</v>
      </c>
    </row>
    <row r="12" spans="1:38" x14ac:dyDescent="0.2">
      <c r="A12" s="297"/>
      <c r="B12" s="64" t="s">
        <v>89</v>
      </c>
      <c r="C12" s="65" t="s">
        <v>90</v>
      </c>
      <c r="D12" s="65" t="s">
        <v>89</v>
      </c>
      <c r="E12" s="65" t="s">
        <v>90</v>
      </c>
      <c r="F12" s="65" t="s">
        <v>89</v>
      </c>
      <c r="G12" s="65" t="s">
        <v>90</v>
      </c>
      <c r="H12" s="65" t="s">
        <v>89</v>
      </c>
      <c r="I12" s="65" t="s">
        <v>90</v>
      </c>
      <c r="J12" s="65" t="s">
        <v>89</v>
      </c>
      <c r="K12" s="65" t="s">
        <v>90</v>
      </c>
      <c r="L12" s="65" t="s">
        <v>89</v>
      </c>
      <c r="M12" s="65" t="s">
        <v>90</v>
      </c>
      <c r="N12" s="65" t="s">
        <v>89</v>
      </c>
      <c r="O12" s="65" t="s">
        <v>90</v>
      </c>
      <c r="P12" s="287"/>
      <c r="R12" s="36"/>
    </row>
    <row r="13" spans="1:38" x14ac:dyDescent="0.2">
      <c r="A13" s="66" t="s">
        <v>96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f>D51</f>
        <v>1774</v>
      </c>
      <c r="K13" s="67">
        <f>E51</f>
        <v>0</v>
      </c>
      <c r="L13" s="67">
        <v>0</v>
      </c>
      <c r="M13" s="67">
        <v>0</v>
      </c>
      <c r="N13" s="67">
        <v>0</v>
      </c>
      <c r="O13" s="67">
        <v>0</v>
      </c>
      <c r="P13" s="22">
        <f>SUM(B13:O13)</f>
        <v>1774</v>
      </c>
      <c r="R13" s="36"/>
    </row>
    <row r="14" spans="1:38" x14ac:dyDescent="0.2">
      <c r="A14" s="66" t="s">
        <v>97</v>
      </c>
      <c r="B14" s="67">
        <v>0</v>
      </c>
      <c r="C14" s="67">
        <v>0</v>
      </c>
      <c r="D14" s="67">
        <v>0</v>
      </c>
      <c r="E14" s="67">
        <v>0</v>
      </c>
      <c r="F14" s="67">
        <f>D50</f>
        <v>7300</v>
      </c>
      <c r="G14" s="67">
        <f>E50</f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22">
        <f>SUM(B14:O14)</f>
        <v>7300</v>
      </c>
    </row>
    <row r="15" spans="1:38" ht="15" customHeight="1" x14ac:dyDescent="0.2">
      <c r="A15" s="298" t="s">
        <v>98</v>
      </c>
      <c r="B15" s="69">
        <f>SUM(B13:B14)</f>
        <v>0</v>
      </c>
      <c r="C15" s="62">
        <f t="shared" ref="C15:O15" si="2">SUM(C13:C14)</f>
        <v>0</v>
      </c>
      <c r="D15" s="62">
        <f t="shared" si="2"/>
        <v>0</v>
      </c>
      <c r="E15" s="62">
        <f t="shared" si="2"/>
        <v>0</v>
      </c>
      <c r="F15" s="62">
        <f t="shared" si="2"/>
        <v>7300</v>
      </c>
      <c r="G15" s="62">
        <f t="shared" si="2"/>
        <v>0</v>
      </c>
      <c r="H15" s="62">
        <f t="shared" si="2"/>
        <v>0</v>
      </c>
      <c r="I15" s="62">
        <f t="shared" si="2"/>
        <v>0</v>
      </c>
      <c r="J15" s="62">
        <f t="shared" si="2"/>
        <v>1774</v>
      </c>
      <c r="K15" s="62">
        <f t="shared" si="2"/>
        <v>0</v>
      </c>
      <c r="L15" s="62">
        <f t="shared" si="2"/>
        <v>0</v>
      </c>
      <c r="M15" s="62">
        <f t="shared" si="2"/>
        <v>0</v>
      </c>
      <c r="N15" s="62">
        <f t="shared" si="2"/>
        <v>0</v>
      </c>
      <c r="O15" s="62">
        <f t="shared" si="2"/>
        <v>0</v>
      </c>
      <c r="P15" s="63">
        <f>SUM(P13:P14)</f>
        <v>9074</v>
      </c>
    </row>
    <row r="16" spans="1:38" x14ac:dyDescent="0.2">
      <c r="A16" s="298"/>
      <c r="B16" s="281">
        <f>B15+C15</f>
        <v>0</v>
      </c>
      <c r="C16" s="282"/>
      <c r="D16" s="281">
        <f t="shared" ref="D16" si="3">D15+E15</f>
        <v>0</v>
      </c>
      <c r="E16" s="282"/>
      <c r="F16" s="281">
        <f t="shared" ref="F16" si="4">F15+G15</f>
        <v>7300</v>
      </c>
      <c r="G16" s="282"/>
      <c r="H16" s="281">
        <f t="shared" ref="H16" si="5">H15+I15</f>
        <v>0</v>
      </c>
      <c r="I16" s="282"/>
      <c r="J16" s="281">
        <f t="shared" ref="J16" si="6">J15+K15</f>
        <v>1774</v>
      </c>
      <c r="K16" s="282"/>
      <c r="L16" s="281">
        <f t="shared" ref="L16" si="7">L15+M15</f>
        <v>0</v>
      </c>
      <c r="M16" s="282"/>
      <c r="N16" s="281">
        <f t="shared" ref="N16" si="8">N15+O15</f>
        <v>0</v>
      </c>
      <c r="O16" s="282"/>
      <c r="P16" s="279"/>
    </row>
    <row r="17" spans="1:16" ht="15.75" customHeight="1" thickBot="1" x14ac:dyDescent="0.25">
      <c r="A17" s="299"/>
      <c r="B17" s="284">
        <f>SUM(B16:O16)</f>
        <v>9074</v>
      </c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0"/>
    </row>
    <row r="18" spans="1:16" ht="13.5" thickBot="1" x14ac:dyDescent="0.25">
      <c r="A18" s="293"/>
      <c r="B18" s="294"/>
      <c r="C18" s="294"/>
      <c r="D18" s="294"/>
      <c r="E18" s="294"/>
      <c r="F18" s="294"/>
      <c r="G18" s="294"/>
      <c r="H18" s="294"/>
      <c r="I18" s="294"/>
      <c r="J18" s="294"/>
      <c r="K18" s="295"/>
      <c r="L18" s="39"/>
      <c r="M18" s="39"/>
      <c r="N18" s="39"/>
      <c r="O18" s="39"/>
      <c r="P18" s="35"/>
    </row>
    <row r="19" spans="1:16" x14ac:dyDescent="0.2">
      <c r="A19" s="296" t="s">
        <v>99</v>
      </c>
      <c r="B19" s="285">
        <v>2014</v>
      </c>
      <c r="C19" s="285"/>
      <c r="D19" s="285">
        <v>2015</v>
      </c>
      <c r="E19" s="285"/>
      <c r="F19" s="285">
        <v>2016</v>
      </c>
      <c r="G19" s="285"/>
      <c r="H19" s="285">
        <v>2017</v>
      </c>
      <c r="I19" s="285"/>
      <c r="J19" s="285">
        <v>2018</v>
      </c>
      <c r="K19" s="285"/>
      <c r="L19" s="285">
        <v>2019</v>
      </c>
      <c r="M19" s="285"/>
      <c r="N19" s="285">
        <v>2020</v>
      </c>
      <c r="O19" s="285"/>
      <c r="P19" s="286" t="s">
        <v>82</v>
      </c>
    </row>
    <row r="20" spans="1:16" x14ac:dyDescent="0.2">
      <c r="A20" s="297"/>
      <c r="B20" s="64" t="s">
        <v>89</v>
      </c>
      <c r="C20" s="65" t="s">
        <v>90</v>
      </c>
      <c r="D20" s="65" t="s">
        <v>89</v>
      </c>
      <c r="E20" s="65" t="s">
        <v>90</v>
      </c>
      <c r="F20" s="65" t="s">
        <v>89</v>
      </c>
      <c r="G20" s="65" t="s">
        <v>90</v>
      </c>
      <c r="H20" s="65" t="s">
        <v>89</v>
      </c>
      <c r="I20" s="65" t="s">
        <v>90</v>
      </c>
      <c r="J20" s="65" t="s">
        <v>89</v>
      </c>
      <c r="K20" s="65" t="s">
        <v>90</v>
      </c>
      <c r="L20" s="65" t="s">
        <v>89</v>
      </c>
      <c r="M20" s="65" t="s">
        <v>90</v>
      </c>
      <c r="N20" s="65" t="s">
        <v>89</v>
      </c>
      <c r="O20" s="65" t="s">
        <v>90</v>
      </c>
      <c r="P20" s="287"/>
    </row>
    <row r="21" spans="1:16" x14ac:dyDescent="0.2">
      <c r="A21" s="66" t="s">
        <v>99</v>
      </c>
      <c r="B21" s="67">
        <v>0</v>
      </c>
      <c r="C21" s="68">
        <v>0</v>
      </c>
      <c r="D21" s="68">
        <f>SUM(D54:D55)</f>
        <v>2412</v>
      </c>
      <c r="E21" s="68">
        <f>SUM(E54:E55)</f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f>D56</f>
        <v>0</v>
      </c>
      <c r="M21" s="68">
        <f>E56</f>
        <v>0</v>
      </c>
      <c r="N21" s="68">
        <v>0</v>
      </c>
      <c r="O21" s="68">
        <v>0</v>
      </c>
      <c r="P21" s="22">
        <f>SUM(B21:O21)</f>
        <v>2412</v>
      </c>
    </row>
    <row r="22" spans="1:16" x14ac:dyDescent="0.2">
      <c r="A22" s="291" t="s">
        <v>100</v>
      </c>
      <c r="B22" s="69">
        <v>0</v>
      </c>
      <c r="C22" s="62">
        <v>0</v>
      </c>
      <c r="D22" s="62">
        <f>D21</f>
        <v>2412</v>
      </c>
      <c r="E22" s="62">
        <v>0</v>
      </c>
      <c r="F22" s="62">
        <v>0</v>
      </c>
      <c r="G22" s="62">
        <v>0</v>
      </c>
      <c r="H22" s="62">
        <f>SUM(H21)</f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3">
        <f>SUM(B22:K22)</f>
        <v>2412</v>
      </c>
    </row>
    <row r="23" spans="1:16" x14ac:dyDescent="0.2">
      <c r="A23" s="291"/>
      <c r="B23" s="281">
        <f>SUM(B22:C22)</f>
        <v>0</v>
      </c>
      <c r="C23" s="282"/>
      <c r="D23" s="281">
        <f>SUM(D22:E22)</f>
        <v>2412</v>
      </c>
      <c r="E23" s="282"/>
      <c r="F23" s="281">
        <f>SUM(F22:G22)</f>
        <v>0</v>
      </c>
      <c r="G23" s="282"/>
      <c r="H23" s="281">
        <f>SUM(H22:I22)</f>
        <v>0</v>
      </c>
      <c r="I23" s="282"/>
      <c r="J23" s="281">
        <f>SUM(J22:K22)</f>
        <v>0</v>
      </c>
      <c r="K23" s="282"/>
      <c r="L23" s="281">
        <f>SUM(L22:M22)</f>
        <v>0</v>
      </c>
      <c r="M23" s="282"/>
      <c r="N23" s="281">
        <f>SUM(N22:O22)</f>
        <v>0</v>
      </c>
      <c r="O23" s="282"/>
      <c r="P23" s="279"/>
    </row>
    <row r="24" spans="1:16" ht="15.75" customHeight="1" thickBot="1" x14ac:dyDescent="0.25">
      <c r="A24" s="292"/>
      <c r="B24" s="284">
        <f>SUM(B23:O23)</f>
        <v>2412</v>
      </c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0"/>
    </row>
    <row r="25" spans="1:16" s="2" customFormat="1" ht="13.5" thickBot="1" x14ac:dyDescent="0.25">
      <c r="B25" s="42"/>
      <c r="P25" s="40"/>
    </row>
    <row r="26" spans="1:16" x14ac:dyDescent="0.2">
      <c r="A26" s="288" t="s">
        <v>298</v>
      </c>
      <c r="B26" s="285">
        <v>2014</v>
      </c>
      <c r="C26" s="285"/>
      <c r="D26" s="285">
        <v>2015</v>
      </c>
      <c r="E26" s="285"/>
      <c r="F26" s="285">
        <v>2016</v>
      </c>
      <c r="G26" s="285"/>
      <c r="H26" s="285">
        <v>2017</v>
      </c>
      <c r="I26" s="285"/>
      <c r="J26" s="285">
        <v>2018</v>
      </c>
      <c r="K26" s="285"/>
      <c r="L26" s="285">
        <v>2019</v>
      </c>
      <c r="M26" s="285"/>
      <c r="N26" s="285">
        <v>2020</v>
      </c>
      <c r="O26" s="285"/>
      <c r="P26" s="61" t="s">
        <v>82</v>
      </c>
    </row>
    <row r="27" spans="1:16" ht="15" customHeight="1" x14ac:dyDescent="0.2">
      <c r="A27" s="289"/>
      <c r="B27" s="62">
        <f t="shared" ref="B27:I27" si="9">B7+B15+B22</f>
        <v>0</v>
      </c>
      <c r="C27" s="62">
        <f t="shared" si="9"/>
        <v>0</v>
      </c>
      <c r="D27" s="62">
        <f t="shared" si="9"/>
        <v>2412</v>
      </c>
      <c r="E27" s="62">
        <f t="shared" si="9"/>
        <v>0</v>
      </c>
      <c r="F27" s="62">
        <f t="shared" si="9"/>
        <v>8772.27</v>
      </c>
      <c r="G27" s="62">
        <f t="shared" si="9"/>
        <v>0</v>
      </c>
      <c r="H27" s="62">
        <f t="shared" si="9"/>
        <v>10352.450000000001</v>
      </c>
      <c r="I27" s="62">
        <f t="shared" si="9"/>
        <v>0</v>
      </c>
      <c r="J27" s="62">
        <f>SUM(J22,J15,J7)</f>
        <v>3258.16</v>
      </c>
      <c r="K27" s="62">
        <f>K7+K15+K22</f>
        <v>0</v>
      </c>
      <c r="L27" s="62">
        <f>SUM(L22,L15,L7)</f>
        <v>4219.71</v>
      </c>
      <c r="M27" s="62">
        <f>M7+M15+M22</f>
        <v>0</v>
      </c>
      <c r="N27" s="62">
        <f>N7+N15+N22</f>
        <v>1659.92</v>
      </c>
      <c r="O27" s="62">
        <f>O7+O15+O22</f>
        <v>0</v>
      </c>
      <c r="P27" s="70">
        <f>SUM(B27:O27)</f>
        <v>30674.510000000002</v>
      </c>
    </row>
    <row r="28" spans="1:16" x14ac:dyDescent="0.2">
      <c r="A28" s="289"/>
      <c r="B28" s="281">
        <f>SUM(B27:C27)</f>
        <v>0</v>
      </c>
      <c r="C28" s="282"/>
      <c r="D28" s="281">
        <f>SUM(D27:E27)</f>
        <v>2412</v>
      </c>
      <c r="E28" s="282"/>
      <c r="F28" s="281">
        <f>SUM(F27:G27)</f>
        <v>8772.27</v>
      </c>
      <c r="G28" s="282"/>
      <c r="H28" s="281">
        <f>SUM(H27:I27)</f>
        <v>10352.450000000001</v>
      </c>
      <c r="I28" s="282"/>
      <c r="J28" s="281">
        <f>SUM(J27:K27)</f>
        <v>3258.16</v>
      </c>
      <c r="K28" s="282"/>
      <c r="L28" s="281">
        <f>SUM(L27:M27)</f>
        <v>4219.71</v>
      </c>
      <c r="M28" s="282"/>
      <c r="N28" s="281">
        <f>SUM(N27:O27)</f>
        <v>1659.92</v>
      </c>
      <c r="O28" s="282"/>
      <c r="P28" s="277"/>
    </row>
    <row r="29" spans="1:16" ht="24" customHeight="1" thickBot="1" x14ac:dyDescent="0.25">
      <c r="A29" s="290"/>
      <c r="B29" s="283">
        <f>SUM(B28:O28)</f>
        <v>30674.510000000002</v>
      </c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78"/>
    </row>
    <row r="30" spans="1:16" s="2" customFormat="1" x14ac:dyDescent="0.2">
      <c r="A30" s="41"/>
      <c r="B30" s="42"/>
      <c r="P30" s="43"/>
    </row>
    <row r="31" spans="1:16" s="2" customFormat="1" x14ac:dyDescent="0.2">
      <c r="A31" s="41"/>
      <c r="B31" s="42"/>
    </row>
    <row r="32" spans="1:16" s="2" customFormat="1" x14ac:dyDescent="0.2">
      <c r="B32" s="42"/>
    </row>
    <row r="33" spans="1:140" s="2" customFormat="1" x14ac:dyDescent="0.2">
      <c r="A33" s="2" t="s">
        <v>101</v>
      </c>
      <c r="B33" s="44">
        <v>44076</v>
      </c>
    </row>
    <row r="34" spans="1:140" s="2" customFormat="1" ht="13.5" thickBot="1" x14ac:dyDescent="0.25">
      <c r="B34" s="42"/>
    </row>
    <row r="35" spans="1:140" x14ac:dyDescent="0.2">
      <c r="A35" s="123" t="s">
        <v>102</v>
      </c>
      <c r="B35" s="49" t="s">
        <v>103</v>
      </c>
      <c r="C35" s="49" t="s">
        <v>104</v>
      </c>
      <c r="D35" s="49" t="s">
        <v>89</v>
      </c>
      <c r="E35" s="49" t="s">
        <v>90</v>
      </c>
      <c r="F35" s="49" t="s">
        <v>105</v>
      </c>
      <c r="G35" s="50" t="s">
        <v>106</v>
      </c>
      <c r="H35" s="2"/>
      <c r="I35" s="45"/>
      <c r="J35" s="2"/>
      <c r="K35" s="2"/>
      <c r="L35" s="2"/>
      <c r="M35" s="2"/>
      <c r="N35" s="2"/>
      <c r="O35" s="2"/>
      <c r="P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</row>
    <row r="36" spans="1:140" x14ac:dyDescent="0.2">
      <c r="A36" s="303" t="s">
        <v>293</v>
      </c>
      <c r="B36" s="304"/>
      <c r="C36" s="304"/>
      <c r="D36" s="304"/>
      <c r="E36" s="304"/>
      <c r="F36" s="304"/>
      <c r="G36" s="305"/>
      <c r="H36" s="2"/>
      <c r="I36" s="46"/>
      <c r="J36" s="2"/>
      <c r="K36" s="2"/>
      <c r="L36" s="2"/>
      <c r="M36" s="2"/>
      <c r="N36" s="2"/>
      <c r="O36" s="2"/>
      <c r="P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</row>
    <row r="37" spans="1:140" s="33" customFormat="1" x14ac:dyDescent="0.25">
      <c r="A37" s="201" t="s">
        <v>107</v>
      </c>
      <c r="B37" s="186">
        <v>42562</v>
      </c>
      <c r="C37" s="106" t="s">
        <v>108</v>
      </c>
      <c r="D37" s="175">
        <v>946.27</v>
      </c>
      <c r="E37" s="187">
        <v>0</v>
      </c>
      <c r="F37" s="106">
        <v>1</v>
      </c>
      <c r="G37" s="202" t="s">
        <v>110</v>
      </c>
      <c r="I37" s="203"/>
    </row>
    <row r="38" spans="1:140" s="33" customFormat="1" ht="36" x14ac:dyDescent="0.25">
      <c r="A38" s="185" t="s">
        <v>107</v>
      </c>
      <c r="B38" s="186">
        <v>42637</v>
      </c>
      <c r="C38" s="106" t="s">
        <v>108</v>
      </c>
      <c r="D38" s="175">
        <v>526</v>
      </c>
      <c r="E38" s="187">
        <v>0</v>
      </c>
      <c r="F38" s="106">
        <v>1</v>
      </c>
      <c r="G38" s="188" t="s">
        <v>109</v>
      </c>
      <c r="I38" s="195"/>
    </row>
    <row r="39" spans="1:140" s="166" customFormat="1" ht="24" x14ac:dyDescent="0.25">
      <c r="A39" s="185" t="s">
        <v>107</v>
      </c>
      <c r="B39" s="186">
        <v>42737</v>
      </c>
      <c r="C39" s="106" t="s">
        <v>108</v>
      </c>
      <c r="D39" s="175">
        <v>8064.26</v>
      </c>
      <c r="E39" s="187">
        <v>0</v>
      </c>
      <c r="F39" s="106">
        <v>1</v>
      </c>
      <c r="G39" s="188" t="s">
        <v>299</v>
      </c>
      <c r="I39" s="167"/>
    </row>
    <row r="40" spans="1:140" s="166" customFormat="1" ht="24" x14ac:dyDescent="0.25">
      <c r="A40" s="185" t="s">
        <v>107</v>
      </c>
      <c r="B40" s="186">
        <v>43041</v>
      </c>
      <c r="C40" s="106" t="s">
        <v>108</v>
      </c>
      <c r="D40" s="175">
        <v>2288.19</v>
      </c>
      <c r="E40" s="187">
        <v>0</v>
      </c>
      <c r="F40" s="106">
        <v>1</v>
      </c>
      <c r="G40" s="188" t="s">
        <v>299</v>
      </c>
      <c r="I40" s="167"/>
    </row>
    <row r="41" spans="1:140" s="33" customFormat="1" x14ac:dyDescent="0.25">
      <c r="A41" s="196" t="s">
        <v>107</v>
      </c>
      <c r="B41" s="191">
        <v>43318</v>
      </c>
      <c r="C41" s="184" t="s">
        <v>108</v>
      </c>
      <c r="D41" s="192">
        <v>254.16</v>
      </c>
      <c r="E41" s="193">
        <v>0</v>
      </c>
      <c r="F41" s="106">
        <v>1</v>
      </c>
      <c r="G41" s="194" t="s">
        <v>110</v>
      </c>
      <c r="I41" s="195"/>
    </row>
    <row r="42" spans="1:140" s="33" customFormat="1" x14ac:dyDescent="0.25">
      <c r="A42" s="190" t="s">
        <v>107</v>
      </c>
      <c r="B42" s="191">
        <v>43327</v>
      </c>
      <c r="C42" s="184" t="s">
        <v>108</v>
      </c>
      <c r="D42" s="192">
        <v>1230</v>
      </c>
      <c r="E42" s="193">
        <v>0</v>
      </c>
      <c r="F42" s="106">
        <v>1</v>
      </c>
      <c r="G42" s="194" t="s">
        <v>110</v>
      </c>
      <c r="I42" s="195"/>
    </row>
    <row r="43" spans="1:140" s="33" customFormat="1" ht="36" x14ac:dyDescent="0.25">
      <c r="A43" s="196" t="s">
        <v>107</v>
      </c>
      <c r="B43" s="191">
        <v>43626</v>
      </c>
      <c r="C43" s="184" t="s">
        <v>108</v>
      </c>
      <c r="D43" s="192">
        <v>739.9</v>
      </c>
      <c r="E43" s="193">
        <v>0</v>
      </c>
      <c r="F43" s="106">
        <v>1</v>
      </c>
      <c r="G43" s="194" t="s">
        <v>111</v>
      </c>
      <c r="I43" s="195"/>
    </row>
    <row r="44" spans="1:140" s="33" customFormat="1" ht="36" x14ac:dyDescent="0.25">
      <c r="A44" s="196" t="s">
        <v>107</v>
      </c>
      <c r="B44" s="197">
        <v>43626</v>
      </c>
      <c r="C44" s="184" t="s">
        <v>108</v>
      </c>
      <c r="D44" s="198">
        <v>739.91</v>
      </c>
      <c r="E44" s="193">
        <v>0</v>
      </c>
      <c r="F44" s="106">
        <v>1</v>
      </c>
      <c r="G44" s="199" t="s">
        <v>111</v>
      </c>
      <c r="I44" s="200"/>
    </row>
    <row r="45" spans="1:140" s="33" customFormat="1" ht="36" x14ac:dyDescent="0.25">
      <c r="A45" s="190" t="s">
        <v>107</v>
      </c>
      <c r="B45" s="191">
        <v>43626</v>
      </c>
      <c r="C45" s="184" t="s">
        <v>108</v>
      </c>
      <c r="D45" s="192">
        <v>739.9</v>
      </c>
      <c r="E45" s="193">
        <v>0</v>
      </c>
      <c r="F45" s="106">
        <v>1</v>
      </c>
      <c r="G45" s="194" t="s">
        <v>111</v>
      </c>
      <c r="I45" s="195"/>
    </row>
    <row r="46" spans="1:140" s="33" customFormat="1" ht="36" x14ac:dyDescent="0.25">
      <c r="A46" s="196" t="s">
        <v>107</v>
      </c>
      <c r="B46" s="191">
        <v>43691</v>
      </c>
      <c r="C46" s="184" t="s">
        <v>108</v>
      </c>
      <c r="D46" s="192">
        <v>2000</v>
      </c>
      <c r="E46" s="193">
        <v>0</v>
      </c>
      <c r="F46" s="106">
        <v>1</v>
      </c>
      <c r="G46" s="194" t="s">
        <v>112</v>
      </c>
      <c r="I46" s="195"/>
    </row>
    <row r="47" spans="1:140" s="33" customFormat="1" ht="25.5" x14ac:dyDescent="0.25">
      <c r="A47" s="190" t="s">
        <v>113</v>
      </c>
      <c r="B47" s="191">
        <v>43966</v>
      </c>
      <c r="C47" s="184" t="s">
        <v>108</v>
      </c>
      <c r="D47" s="192">
        <v>1659.92</v>
      </c>
      <c r="E47" s="193">
        <v>0</v>
      </c>
      <c r="F47" s="106">
        <v>1</v>
      </c>
      <c r="G47" s="194" t="s">
        <v>114</v>
      </c>
      <c r="I47" s="195"/>
    </row>
    <row r="48" spans="1:140" s="2" customFormat="1" ht="15.75" customHeight="1" x14ac:dyDescent="0.2">
      <c r="A48" s="54"/>
      <c r="B48" s="54"/>
      <c r="C48" s="52" t="s">
        <v>82</v>
      </c>
      <c r="D48" s="53">
        <f>SUM(D37:D47)</f>
        <v>19188.510000000002</v>
      </c>
      <c r="E48" s="53">
        <f>SUM(E37:E47)</f>
        <v>0</v>
      </c>
      <c r="F48" s="54"/>
      <c r="G48" s="55"/>
      <c r="I48" s="47"/>
    </row>
    <row r="49" spans="1:363" x14ac:dyDescent="0.2">
      <c r="A49" s="306" t="s">
        <v>294</v>
      </c>
      <c r="B49" s="307"/>
      <c r="C49" s="307"/>
      <c r="D49" s="307"/>
      <c r="E49" s="307"/>
      <c r="F49" s="307"/>
      <c r="G49" s="308"/>
      <c r="H49" s="2"/>
      <c r="I49" s="48"/>
      <c r="J49" s="2"/>
      <c r="K49" s="2"/>
      <c r="L49" s="2"/>
      <c r="M49" s="2"/>
      <c r="N49" s="2"/>
      <c r="O49" s="2"/>
      <c r="P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</row>
    <row r="50" spans="1:363" s="33" customFormat="1" x14ac:dyDescent="0.25">
      <c r="A50" s="173" t="s">
        <v>296</v>
      </c>
      <c r="B50" s="174">
        <v>42710</v>
      </c>
      <c r="C50" s="128" t="s">
        <v>108</v>
      </c>
      <c r="D50" s="175">
        <v>7300</v>
      </c>
      <c r="E50" s="175">
        <v>0</v>
      </c>
      <c r="F50" s="128">
        <v>1</v>
      </c>
      <c r="G50" s="182" t="s">
        <v>222</v>
      </c>
      <c r="I50" s="46"/>
    </row>
    <row r="51" spans="1:363" s="33" customFormat="1" x14ac:dyDescent="0.25">
      <c r="A51" s="173" t="s">
        <v>297</v>
      </c>
      <c r="B51" s="174">
        <v>43313</v>
      </c>
      <c r="C51" s="128" t="s">
        <v>108</v>
      </c>
      <c r="D51" s="175">
        <v>1774</v>
      </c>
      <c r="E51" s="175">
        <v>0</v>
      </c>
      <c r="F51" s="128">
        <v>1</v>
      </c>
      <c r="G51" s="182" t="s">
        <v>222</v>
      </c>
      <c r="I51" s="46"/>
    </row>
    <row r="52" spans="1:363" ht="15.75" customHeight="1" x14ac:dyDescent="0.2">
      <c r="A52" s="58"/>
      <c r="B52" s="58"/>
      <c r="C52" s="56" t="s">
        <v>82</v>
      </c>
      <c r="D52" s="57">
        <f>SUM(D50:D51)</f>
        <v>9074</v>
      </c>
      <c r="E52" s="57">
        <f>SUM(E50:E51)</f>
        <v>0</v>
      </c>
      <c r="F52" s="58"/>
      <c r="G52" s="59"/>
      <c r="H52" s="2"/>
      <c r="I52" s="47"/>
      <c r="J52" s="2"/>
      <c r="K52" s="2"/>
      <c r="L52" s="2"/>
      <c r="M52" s="2"/>
      <c r="N52" s="2"/>
      <c r="O52" s="2"/>
      <c r="P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</row>
    <row r="53" spans="1:363" ht="15.75" customHeight="1" x14ac:dyDescent="0.2">
      <c r="A53" s="306" t="s">
        <v>295</v>
      </c>
      <c r="B53" s="307"/>
      <c r="C53" s="307"/>
      <c r="D53" s="307"/>
      <c r="E53" s="307"/>
      <c r="F53" s="307"/>
      <c r="G53" s="308"/>
      <c r="H53" s="2"/>
      <c r="I53" s="48"/>
      <c r="J53" s="2"/>
      <c r="K53" s="2"/>
      <c r="L53" s="2"/>
      <c r="M53" s="2"/>
      <c r="N53" s="2"/>
      <c r="O53" s="2"/>
      <c r="P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</row>
    <row r="54" spans="1:363" s="34" customFormat="1" ht="15.75" customHeight="1" x14ac:dyDescent="0.25">
      <c r="A54" s="190" t="s">
        <v>115</v>
      </c>
      <c r="B54" s="191">
        <v>42260</v>
      </c>
      <c r="C54" s="184" t="s">
        <v>108</v>
      </c>
      <c r="D54" s="192">
        <v>300</v>
      </c>
      <c r="E54" s="193">
        <v>0</v>
      </c>
      <c r="F54" s="106">
        <v>1</v>
      </c>
      <c r="G54" s="194" t="s">
        <v>116</v>
      </c>
      <c r="H54" s="33"/>
      <c r="I54" s="195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  <c r="IU54" s="33"/>
      <c r="IV54" s="33"/>
      <c r="IW54" s="33"/>
      <c r="IX54" s="33"/>
      <c r="IY54" s="33"/>
      <c r="IZ54" s="33"/>
      <c r="JA54" s="33"/>
      <c r="JB54" s="33"/>
      <c r="JC54" s="33"/>
      <c r="JD54" s="33"/>
      <c r="JE54" s="33"/>
      <c r="JF54" s="33"/>
      <c r="JG54" s="33"/>
      <c r="JH54" s="33"/>
      <c r="JI54" s="33"/>
      <c r="JJ54" s="33"/>
      <c r="JK54" s="33"/>
      <c r="JL54" s="33"/>
      <c r="JM54" s="33"/>
      <c r="JN54" s="33"/>
      <c r="JO54" s="33"/>
      <c r="JP54" s="33"/>
      <c r="JQ54" s="33"/>
      <c r="JR54" s="33"/>
      <c r="JS54" s="33"/>
      <c r="JT54" s="33"/>
      <c r="JU54" s="33"/>
      <c r="JV54" s="33"/>
      <c r="JW54" s="33"/>
      <c r="JX54" s="33"/>
      <c r="JY54" s="33"/>
      <c r="JZ54" s="33"/>
      <c r="KA54" s="33"/>
      <c r="KB54" s="33"/>
      <c r="KC54" s="33"/>
      <c r="KD54" s="33"/>
      <c r="KE54" s="33"/>
      <c r="KF54" s="33"/>
      <c r="KG54" s="33"/>
      <c r="KH54" s="33"/>
      <c r="KI54" s="33"/>
      <c r="KJ54" s="33"/>
      <c r="KK54" s="33"/>
      <c r="KL54" s="33"/>
      <c r="KM54" s="33"/>
      <c r="KN54" s="33"/>
      <c r="KO54" s="33"/>
      <c r="KP54" s="33"/>
      <c r="KQ54" s="33"/>
      <c r="KR54" s="33"/>
      <c r="KS54" s="33"/>
      <c r="KT54" s="33"/>
      <c r="KU54" s="33"/>
      <c r="KV54" s="33"/>
      <c r="KW54" s="33"/>
      <c r="KX54" s="33"/>
      <c r="KY54" s="33"/>
      <c r="KZ54" s="33"/>
      <c r="LA54" s="33"/>
      <c r="LB54" s="33"/>
      <c r="LC54" s="33"/>
      <c r="LD54" s="33"/>
      <c r="LE54" s="33"/>
      <c r="LF54" s="33"/>
      <c r="LG54" s="33"/>
      <c r="LH54" s="33"/>
      <c r="LI54" s="33"/>
      <c r="LJ54" s="33"/>
      <c r="LK54" s="33"/>
      <c r="LL54" s="33"/>
      <c r="LM54" s="33"/>
      <c r="LN54" s="33"/>
      <c r="LO54" s="33"/>
      <c r="LP54" s="33"/>
      <c r="LQ54" s="33"/>
      <c r="LR54" s="33"/>
      <c r="LS54" s="33"/>
      <c r="LT54" s="33"/>
      <c r="LU54" s="33"/>
      <c r="LV54" s="33"/>
      <c r="LW54" s="33"/>
      <c r="LX54" s="33"/>
      <c r="LY54" s="33"/>
      <c r="LZ54" s="33"/>
      <c r="MA54" s="33"/>
      <c r="MB54" s="33"/>
      <c r="MC54" s="33"/>
      <c r="MD54" s="33"/>
      <c r="ME54" s="33"/>
      <c r="MF54" s="33"/>
      <c r="MG54" s="33"/>
      <c r="MH54" s="33"/>
      <c r="MI54" s="33"/>
      <c r="MJ54" s="33"/>
      <c r="MK54" s="33"/>
      <c r="ML54" s="33"/>
      <c r="MM54" s="33"/>
      <c r="MN54" s="33"/>
      <c r="MO54" s="33"/>
      <c r="MP54" s="33"/>
      <c r="MQ54" s="33"/>
      <c r="MR54" s="33"/>
      <c r="MS54" s="33"/>
      <c r="MT54" s="33"/>
      <c r="MU54" s="33"/>
      <c r="MV54" s="33"/>
      <c r="MW54" s="33"/>
      <c r="MX54" s="33"/>
      <c r="MY54" s="33"/>
    </row>
    <row r="55" spans="1:363" s="33" customFormat="1" x14ac:dyDescent="0.25">
      <c r="A55" s="190" t="s">
        <v>115</v>
      </c>
      <c r="B55" s="191">
        <v>42260</v>
      </c>
      <c r="C55" s="184" t="s">
        <v>108</v>
      </c>
      <c r="D55" s="192">
        <v>2112</v>
      </c>
      <c r="E55" s="193">
        <v>0</v>
      </c>
      <c r="F55" s="106">
        <v>1</v>
      </c>
      <c r="G55" s="194" t="s">
        <v>116</v>
      </c>
      <c r="I55" s="195"/>
    </row>
    <row r="56" spans="1:363" s="33" customFormat="1" x14ac:dyDescent="0.25">
      <c r="A56" s="190" t="s">
        <v>115</v>
      </c>
      <c r="B56" s="191">
        <v>43669</v>
      </c>
      <c r="C56" s="184" t="s">
        <v>117</v>
      </c>
      <c r="D56" s="192">
        <v>0</v>
      </c>
      <c r="E56" s="193">
        <v>0</v>
      </c>
      <c r="F56" s="106">
        <v>1</v>
      </c>
      <c r="G56" s="194" t="s">
        <v>116</v>
      </c>
      <c r="I56" s="195"/>
    </row>
    <row r="57" spans="1:363" s="172" customFormat="1" ht="15.75" customHeight="1" x14ac:dyDescent="0.2">
      <c r="A57" s="169"/>
      <c r="B57" s="169"/>
      <c r="C57" s="56" t="s">
        <v>82</v>
      </c>
      <c r="D57" s="57">
        <f>SUM(D54:D56)</f>
        <v>2412</v>
      </c>
      <c r="E57" s="57">
        <f>SUM(E54:E56)</f>
        <v>0</v>
      </c>
      <c r="F57" s="169"/>
      <c r="G57" s="170"/>
      <c r="H57" s="171"/>
      <c r="I57" s="168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171"/>
      <c r="BT57" s="171"/>
      <c r="BU57" s="171"/>
      <c r="BV57" s="171"/>
      <c r="BW57" s="171"/>
      <c r="BX57" s="171"/>
      <c r="BY57" s="171"/>
      <c r="BZ57" s="171"/>
      <c r="CA57" s="171"/>
      <c r="CB57" s="171"/>
      <c r="CC57" s="171"/>
      <c r="CD57" s="171"/>
      <c r="CE57" s="171"/>
      <c r="CF57" s="171"/>
      <c r="CG57" s="171"/>
      <c r="CH57" s="171"/>
      <c r="CI57" s="171"/>
      <c r="CJ57" s="171"/>
      <c r="CK57" s="171"/>
      <c r="CL57" s="171"/>
      <c r="CM57" s="171"/>
      <c r="CN57" s="171"/>
      <c r="CO57" s="171"/>
      <c r="CP57" s="171"/>
      <c r="CQ57" s="171"/>
      <c r="CR57" s="171"/>
      <c r="CS57" s="171"/>
      <c r="CT57" s="171"/>
      <c r="CU57" s="171"/>
      <c r="CV57" s="171"/>
      <c r="CW57" s="171"/>
      <c r="CX57" s="171"/>
      <c r="CY57" s="171"/>
      <c r="CZ57" s="171"/>
      <c r="DA57" s="171"/>
      <c r="DB57" s="171"/>
      <c r="DC57" s="171"/>
      <c r="DD57" s="171"/>
      <c r="DE57" s="171"/>
      <c r="DF57" s="171"/>
      <c r="DG57" s="171"/>
      <c r="DH57" s="171"/>
      <c r="DI57" s="171"/>
      <c r="DJ57" s="171"/>
      <c r="DK57" s="171"/>
      <c r="DL57" s="171"/>
      <c r="DM57" s="171"/>
      <c r="DN57" s="171"/>
      <c r="DO57" s="171"/>
      <c r="DP57" s="171"/>
      <c r="DQ57" s="171"/>
      <c r="DR57" s="171"/>
      <c r="DS57" s="171"/>
      <c r="DT57" s="171"/>
      <c r="DU57" s="171"/>
      <c r="DV57" s="171"/>
      <c r="DW57" s="171"/>
      <c r="DX57" s="171"/>
      <c r="DY57" s="171"/>
      <c r="DZ57" s="171"/>
      <c r="EA57" s="171"/>
      <c r="EB57" s="171"/>
      <c r="EC57" s="171"/>
      <c r="ED57" s="171"/>
      <c r="EE57" s="171"/>
      <c r="EF57" s="171"/>
      <c r="EG57" s="171"/>
      <c r="EH57" s="171"/>
      <c r="EI57" s="171"/>
      <c r="EJ57" s="171"/>
      <c r="EK57" s="171"/>
      <c r="EL57" s="171"/>
      <c r="EM57" s="171"/>
      <c r="EN57" s="171"/>
      <c r="EO57" s="171"/>
      <c r="EP57" s="171"/>
      <c r="EQ57" s="171"/>
      <c r="ER57" s="171"/>
      <c r="ES57" s="171"/>
      <c r="ET57" s="171"/>
      <c r="EU57" s="171"/>
      <c r="EV57" s="171"/>
      <c r="EW57" s="171"/>
      <c r="EX57" s="171"/>
      <c r="EY57" s="171"/>
      <c r="EZ57" s="171"/>
      <c r="FA57" s="171"/>
      <c r="FB57" s="171"/>
      <c r="FC57" s="171"/>
      <c r="FD57" s="171"/>
      <c r="FE57" s="171"/>
      <c r="FF57" s="171"/>
      <c r="FG57" s="171"/>
      <c r="FH57" s="171"/>
      <c r="FI57" s="171"/>
      <c r="FJ57" s="171"/>
      <c r="FK57" s="171"/>
      <c r="FL57" s="171"/>
      <c r="FM57" s="171"/>
      <c r="FN57" s="171"/>
      <c r="FO57" s="171"/>
      <c r="FP57" s="171"/>
      <c r="FQ57" s="171"/>
      <c r="FR57" s="171"/>
      <c r="FS57" s="171"/>
      <c r="FT57" s="171"/>
      <c r="FU57" s="171"/>
      <c r="FV57" s="171"/>
      <c r="FW57" s="171"/>
      <c r="FX57" s="171"/>
      <c r="FY57" s="171"/>
      <c r="FZ57" s="171"/>
      <c r="GA57" s="171"/>
      <c r="GB57" s="171"/>
      <c r="GC57" s="171"/>
      <c r="GD57" s="171"/>
      <c r="GE57" s="171"/>
      <c r="GF57" s="171"/>
      <c r="GG57" s="171"/>
      <c r="GH57" s="171"/>
      <c r="GI57" s="171"/>
      <c r="GJ57" s="171"/>
      <c r="GK57" s="171"/>
      <c r="GL57" s="171"/>
      <c r="GM57" s="171"/>
      <c r="GN57" s="171"/>
      <c r="GO57" s="171"/>
      <c r="GP57" s="171"/>
      <c r="GQ57" s="171"/>
      <c r="GR57" s="171"/>
      <c r="GS57" s="171"/>
      <c r="GT57" s="171"/>
      <c r="GU57" s="171"/>
      <c r="GV57" s="171"/>
      <c r="GW57" s="171"/>
      <c r="GX57" s="171"/>
      <c r="GY57" s="171"/>
      <c r="GZ57" s="171"/>
      <c r="HA57" s="171"/>
      <c r="HB57" s="171"/>
      <c r="HC57" s="171"/>
      <c r="HD57" s="171"/>
      <c r="HE57" s="171"/>
      <c r="HF57" s="171"/>
      <c r="HG57" s="171"/>
      <c r="HH57" s="171"/>
      <c r="HI57" s="171"/>
      <c r="HJ57" s="171"/>
      <c r="HK57" s="171"/>
      <c r="HL57" s="171"/>
      <c r="HM57" s="171"/>
      <c r="HN57" s="171"/>
      <c r="HO57" s="171"/>
      <c r="HP57" s="171"/>
      <c r="HQ57" s="171"/>
      <c r="HR57" s="171"/>
      <c r="HS57" s="171"/>
      <c r="HT57" s="171"/>
      <c r="HU57" s="171"/>
      <c r="HV57" s="171"/>
      <c r="HW57" s="171"/>
      <c r="HX57" s="171"/>
      <c r="HY57" s="171"/>
      <c r="HZ57" s="171"/>
      <c r="IA57" s="171"/>
      <c r="IB57" s="171"/>
      <c r="IC57" s="171"/>
      <c r="ID57" s="171"/>
      <c r="IE57" s="171"/>
      <c r="IF57" s="171"/>
      <c r="IG57" s="171"/>
      <c r="IH57" s="171"/>
      <c r="II57" s="171"/>
      <c r="IJ57" s="171"/>
      <c r="IK57" s="171"/>
      <c r="IL57" s="171"/>
      <c r="IM57" s="171"/>
      <c r="IN57" s="171"/>
      <c r="IO57" s="171"/>
      <c r="IP57" s="171"/>
      <c r="IQ57" s="171"/>
      <c r="IR57" s="171"/>
      <c r="IS57" s="171"/>
      <c r="IT57" s="171"/>
      <c r="IU57" s="171"/>
      <c r="IV57" s="171"/>
      <c r="IW57" s="171"/>
      <c r="IX57" s="171"/>
      <c r="IY57" s="171"/>
      <c r="IZ57" s="171"/>
      <c r="JA57" s="171"/>
      <c r="JB57" s="171"/>
      <c r="JC57" s="171"/>
      <c r="JD57" s="171"/>
      <c r="JE57" s="171"/>
      <c r="JF57" s="171"/>
      <c r="JG57" s="171"/>
      <c r="JH57" s="171"/>
      <c r="JI57" s="171"/>
      <c r="JJ57" s="171"/>
      <c r="JK57" s="171"/>
      <c r="JL57" s="171"/>
      <c r="JM57" s="171"/>
      <c r="JN57" s="171"/>
      <c r="JO57" s="171"/>
      <c r="JP57" s="171"/>
      <c r="JQ57" s="171"/>
      <c r="JR57" s="171"/>
      <c r="JS57" s="171"/>
      <c r="JT57" s="171"/>
      <c r="JU57" s="171"/>
      <c r="JV57" s="171"/>
      <c r="JW57" s="171"/>
      <c r="JX57" s="171"/>
      <c r="JY57" s="171"/>
      <c r="JZ57" s="171"/>
      <c r="KA57" s="171"/>
      <c r="KB57" s="171"/>
      <c r="KC57" s="171"/>
      <c r="KD57" s="171"/>
      <c r="KE57" s="171"/>
      <c r="KF57" s="171"/>
      <c r="KG57" s="171"/>
      <c r="KH57" s="171"/>
      <c r="KI57" s="171"/>
      <c r="KJ57" s="171"/>
      <c r="KK57" s="171"/>
      <c r="KL57" s="171"/>
      <c r="KM57" s="171"/>
      <c r="KN57" s="171"/>
      <c r="KO57" s="171"/>
      <c r="KP57" s="171"/>
      <c r="KQ57" s="171"/>
      <c r="KR57" s="171"/>
      <c r="KS57" s="171"/>
      <c r="KT57" s="171"/>
      <c r="KU57" s="171"/>
      <c r="KV57" s="171"/>
      <c r="KW57" s="171"/>
      <c r="KX57" s="171"/>
      <c r="KY57" s="171"/>
      <c r="KZ57" s="171"/>
      <c r="LA57" s="171"/>
      <c r="LB57" s="171"/>
      <c r="LC57" s="171"/>
      <c r="LD57" s="171"/>
      <c r="LE57" s="171"/>
      <c r="LF57" s="171"/>
      <c r="LG57" s="171"/>
      <c r="LH57" s="171"/>
      <c r="LI57" s="171"/>
      <c r="LJ57" s="171"/>
      <c r="LK57" s="171"/>
      <c r="LL57" s="171"/>
      <c r="LM57" s="171"/>
      <c r="LN57" s="171"/>
      <c r="LO57" s="171"/>
      <c r="LP57" s="171"/>
      <c r="LQ57" s="171"/>
      <c r="LR57" s="171"/>
      <c r="LS57" s="171"/>
      <c r="LT57" s="171"/>
      <c r="LU57" s="171"/>
      <c r="LV57" s="171"/>
      <c r="LW57" s="171"/>
      <c r="LX57" s="171"/>
      <c r="LY57" s="171"/>
      <c r="LZ57" s="171"/>
      <c r="MA57" s="171"/>
      <c r="MB57" s="171"/>
      <c r="MC57" s="171"/>
      <c r="MD57" s="171"/>
      <c r="ME57" s="171"/>
      <c r="MF57" s="171"/>
      <c r="MG57" s="171"/>
      <c r="MH57" s="171"/>
      <c r="MI57" s="171"/>
      <c r="MJ57" s="171"/>
      <c r="MK57" s="171"/>
      <c r="ML57" s="171"/>
      <c r="MM57" s="171"/>
      <c r="MN57" s="171"/>
      <c r="MO57" s="171"/>
      <c r="MP57" s="171"/>
      <c r="MQ57" s="171"/>
      <c r="MR57" s="171"/>
      <c r="MS57" s="171"/>
      <c r="MT57" s="171"/>
      <c r="MU57" s="171"/>
      <c r="MV57" s="171"/>
      <c r="MW57" s="171"/>
      <c r="MX57" s="171"/>
      <c r="MY57" s="171"/>
    </row>
    <row r="58" spans="1:363" s="172" customFormat="1" ht="15.75" customHeight="1" x14ac:dyDescent="0.2">
      <c r="A58" s="177"/>
      <c r="B58" s="178"/>
      <c r="C58" s="179"/>
      <c r="D58" s="180"/>
      <c r="E58" s="180"/>
      <c r="F58" s="178"/>
      <c r="G58" s="181"/>
      <c r="H58" s="171"/>
      <c r="I58" s="168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  <c r="BP58" s="171"/>
      <c r="BQ58" s="171"/>
      <c r="BR58" s="171"/>
      <c r="BS58" s="171"/>
      <c r="BT58" s="171"/>
      <c r="BU58" s="171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71"/>
      <c r="CJ58" s="171"/>
      <c r="CK58" s="171"/>
      <c r="CL58" s="171"/>
      <c r="CM58" s="171"/>
      <c r="CN58" s="171"/>
      <c r="CO58" s="171"/>
      <c r="CP58" s="171"/>
      <c r="CQ58" s="171"/>
      <c r="CR58" s="171"/>
      <c r="CS58" s="171"/>
      <c r="CT58" s="171"/>
      <c r="CU58" s="171"/>
      <c r="CV58" s="171"/>
      <c r="CW58" s="171"/>
      <c r="CX58" s="171"/>
      <c r="CY58" s="171"/>
      <c r="CZ58" s="171"/>
      <c r="DA58" s="171"/>
      <c r="DB58" s="171"/>
      <c r="DC58" s="171"/>
      <c r="DD58" s="171"/>
      <c r="DE58" s="171"/>
      <c r="DF58" s="171"/>
      <c r="DG58" s="171"/>
      <c r="DH58" s="171"/>
      <c r="DI58" s="171"/>
      <c r="DJ58" s="171"/>
      <c r="DK58" s="171"/>
      <c r="DL58" s="171"/>
      <c r="DM58" s="171"/>
      <c r="DN58" s="171"/>
      <c r="DO58" s="171"/>
      <c r="DP58" s="171"/>
      <c r="DQ58" s="171"/>
      <c r="DR58" s="171"/>
      <c r="DS58" s="171"/>
      <c r="DT58" s="171"/>
      <c r="DU58" s="171"/>
      <c r="DV58" s="171"/>
      <c r="DW58" s="171"/>
      <c r="DX58" s="171"/>
      <c r="DY58" s="171"/>
      <c r="DZ58" s="171"/>
      <c r="EA58" s="171"/>
      <c r="EB58" s="171"/>
      <c r="EC58" s="171"/>
      <c r="ED58" s="171"/>
      <c r="EE58" s="171"/>
      <c r="EF58" s="171"/>
      <c r="EG58" s="171"/>
      <c r="EH58" s="171"/>
      <c r="EI58" s="171"/>
      <c r="EJ58" s="171"/>
      <c r="EK58" s="171"/>
      <c r="EL58" s="171"/>
      <c r="EM58" s="171"/>
      <c r="EN58" s="171"/>
      <c r="EO58" s="171"/>
      <c r="EP58" s="171"/>
      <c r="EQ58" s="171"/>
      <c r="ER58" s="171"/>
      <c r="ES58" s="171"/>
      <c r="ET58" s="171"/>
      <c r="EU58" s="171"/>
      <c r="EV58" s="171"/>
      <c r="EW58" s="171"/>
      <c r="EX58" s="171"/>
      <c r="EY58" s="171"/>
      <c r="EZ58" s="171"/>
      <c r="FA58" s="171"/>
      <c r="FB58" s="171"/>
      <c r="FC58" s="171"/>
      <c r="FD58" s="171"/>
      <c r="FE58" s="171"/>
      <c r="FF58" s="171"/>
      <c r="FG58" s="171"/>
      <c r="FH58" s="171"/>
      <c r="FI58" s="171"/>
      <c r="FJ58" s="171"/>
      <c r="FK58" s="171"/>
      <c r="FL58" s="171"/>
      <c r="FM58" s="171"/>
      <c r="FN58" s="171"/>
      <c r="FO58" s="171"/>
      <c r="FP58" s="171"/>
      <c r="FQ58" s="171"/>
      <c r="FR58" s="171"/>
      <c r="FS58" s="171"/>
      <c r="FT58" s="171"/>
      <c r="FU58" s="171"/>
      <c r="FV58" s="171"/>
      <c r="FW58" s="171"/>
      <c r="FX58" s="171"/>
      <c r="FY58" s="171"/>
      <c r="FZ58" s="171"/>
      <c r="GA58" s="171"/>
      <c r="GB58" s="171"/>
      <c r="GC58" s="171"/>
      <c r="GD58" s="171"/>
      <c r="GE58" s="171"/>
      <c r="GF58" s="171"/>
      <c r="GG58" s="171"/>
      <c r="GH58" s="171"/>
      <c r="GI58" s="171"/>
      <c r="GJ58" s="171"/>
      <c r="GK58" s="171"/>
      <c r="GL58" s="171"/>
      <c r="GM58" s="171"/>
      <c r="GN58" s="171"/>
      <c r="GO58" s="171"/>
      <c r="GP58" s="171"/>
      <c r="GQ58" s="171"/>
      <c r="GR58" s="171"/>
      <c r="GS58" s="171"/>
      <c r="GT58" s="171"/>
      <c r="GU58" s="171"/>
      <c r="GV58" s="171"/>
      <c r="GW58" s="171"/>
      <c r="GX58" s="171"/>
      <c r="GY58" s="171"/>
      <c r="GZ58" s="171"/>
      <c r="HA58" s="171"/>
      <c r="HB58" s="171"/>
      <c r="HC58" s="171"/>
      <c r="HD58" s="171"/>
      <c r="HE58" s="171"/>
      <c r="HF58" s="171"/>
      <c r="HG58" s="171"/>
      <c r="HH58" s="171"/>
      <c r="HI58" s="171"/>
      <c r="HJ58" s="171"/>
      <c r="HK58" s="171"/>
      <c r="HL58" s="171"/>
      <c r="HM58" s="171"/>
      <c r="HN58" s="171"/>
      <c r="HO58" s="171"/>
      <c r="HP58" s="171"/>
      <c r="HQ58" s="171"/>
      <c r="HR58" s="171"/>
      <c r="HS58" s="171"/>
      <c r="HT58" s="171"/>
      <c r="HU58" s="171"/>
      <c r="HV58" s="171"/>
      <c r="HW58" s="171"/>
      <c r="HX58" s="171"/>
      <c r="HY58" s="171"/>
      <c r="HZ58" s="171"/>
      <c r="IA58" s="171"/>
      <c r="IB58" s="171"/>
      <c r="IC58" s="171"/>
      <c r="ID58" s="171"/>
      <c r="IE58" s="171"/>
      <c r="IF58" s="171"/>
      <c r="IG58" s="171"/>
      <c r="IH58" s="171"/>
      <c r="II58" s="171"/>
      <c r="IJ58" s="171"/>
      <c r="IK58" s="171"/>
      <c r="IL58" s="171"/>
      <c r="IM58" s="171"/>
      <c r="IN58" s="171"/>
      <c r="IO58" s="171"/>
      <c r="IP58" s="171"/>
      <c r="IQ58" s="171"/>
      <c r="IR58" s="171"/>
      <c r="IS58" s="171"/>
      <c r="IT58" s="171"/>
      <c r="IU58" s="171"/>
      <c r="IV58" s="171"/>
      <c r="IW58" s="171"/>
      <c r="IX58" s="171"/>
      <c r="IY58" s="171"/>
      <c r="IZ58" s="171"/>
      <c r="JA58" s="171"/>
      <c r="JB58" s="171"/>
      <c r="JC58" s="171"/>
      <c r="JD58" s="171"/>
      <c r="JE58" s="171"/>
      <c r="JF58" s="171"/>
      <c r="JG58" s="171"/>
      <c r="JH58" s="171"/>
      <c r="JI58" s="171"/>
      <c r="JJ58" s="171"/>
      <c r="JK58" s="171"/>
      <c r="JL58" s="171"/>
      <c r="JM58" s="171"/>
      <c r="JN58" s="171"/>
      <c r="JO58" s="171"/>
      <c r="JP58" s="171"/>
      <c r="JQ58" s="171"/>
      <c r="JR58" s="171"/>
      <c r="JS58" s="171"/>
      <c r="JT58" s="171"/>
      <c r="JU58" s="171"/>
      <c r="JV58" s="171"/>
      <c r="JW58" s="171"/>
      <c r="JX58" s="171"/>
      <c r="JY58" s="171"/>
      <c r="JZ58" s="171"/>
      <c r="KA58" s="171"/>
      <c r="KB58" s="171"/>
      <c r="KC58" s="171"/>
      <c r="KD58" s="171"/>
      <c r="KE58" s="171"/>
      <c r="KF58" s="171"/>
      <c r="KG58" s="171"/>
      <c r="KH58" s="171"/>
      <c r="KI58" s="171"/>
      <c r="KJ58" s="171"/>
      <c r="KK58" s="171"/>
      <c r="KL58" s="171"/>
      <c r="KM58" s="171"/>
      <c r="KN58" s="171"/>
      <c r="KO58" s="171"/>
      <c r="KP58" s="171"/>
      <c r="KQ58" s="171"/>
      <c r="KR58" s="171"/>
      <c r="KS58" s="171"/>
      <c r="KT58" s="171"/>
      <c r="KU58" s="171"/>
      <c r="KV58" s="171"/>
      <c r="KW58" s="171"/>
      <c r="KX58" s="171"/>
      <c r="KY58" s="171"/>
      <c r="KZ58" s="171"/>
      <c r="LA58" s="171"/>
      <c r="LB58" s="171"/>
      <c r="LC58" s="171"/>
      <c r="LD58" s="171"/>
      <c r="LE58" s="171"/>
      <c r="LF58" s="171"/>
      <c r="LG58" s="171"/>
      <c r="LH58" s="171"/>
      <c r="LI58" s="171"/>
      <c r="LJ58" s="171"/>
      <c r="LK58" s="171"/>
      <c r="LL58" s="171"/>
      <c r="LM58" s="171"/>
      <c r="LN58" s="171"/>
      <c r="LO58" s="171"/>
      <c r="LP58" s="171"/>
      <c r="LQ58" s="171"/>
      <c r="LR58" s="171"/>
      <c r="LS58" s="171"/>
      <c r="LT58" s="171"/>
      <c r="LU58" s="171"/>
      <c r="LV58" s="171"/>
      <c r="LW58" s="171"/>
      <c r="LX58" s="171"/>
      <c r="LY58" s="171"/>
      <c r="LZ58" s="171"/>
      <c r="MA58" s="171"/>
      <c r="MB58" s="171"/>
      <c r="MC58" s="171"/>
      <c r="MD58" s="171"/>
      <c r="ME58" s="171"/>
      <c r="MF58" s="171"/>
      <c r="MG58" s="171"/>
      <c r="MH58" s="171"/>
      <c r="MI58" s="171"/>
      <c r="MJ58" s="171"/>
      <c r="MK58" s="171"/>
      <c r="ML58" s="171"/>
      <c r="MM58" s="171"/>
      <c r="MN58" s="171"/>
      <c r="MO58" s="171"/>
      <c r="MP58" s="171"/>
      <c r="MQ58" s="171"/>
      <c r="MR58" s="171"/>
      <c r="MS58" s="171"/>
      <c r="MT58" s="171"/>
      <c r="MU58" s="171"/>
      <c r="MV58" s="171"/>
      <c r="MW58" s="171"/>
      <c r="MX58" s="171"/>
      <c r="MY58" s="171"/>
    </row>
    <row r="59" spans="1:363" ht="15.75" customHeight="1" x14ac:dyDescent="0.2">
      <c r="A59" s="311" t="s">
        <v>82</v>
      </c>
      <c r="B59" s="312"/>
      <c r="C59" s="313"/>
      <c r="D59" s="60">
        <f>SUM(D48,D52,D57)</f>
        <v>30674.510000000002</v>
      </c>
      <c r="E59" s="60">
        <f>SUM(E48,E52,E57)</f>
        <v>0</v>
      </c>
      <c r="F59" s="317"/>
      <c r="G59" s="318"/>
      <c r="H59" s="2"/>
      <c r="I59" s="46"/>
      <c r="J59" s="2"/>
      <c r="K59" s="2"/>
      <c r="L59" s="2"/>
      <c r="M59" s="2"/>
      <c r="N59" s="2"/>
      <c r="O59" s="2"/>
      <c r="P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  <c r="LJ59" s="2"/>
      <c r="LK59" s="2"/>
      <c r="LL59" s="2"/>
      <c r="LM59" s="2"/>
      <c r="LN59" s="2"/>
      <c r="LO59" s="2"/>
      <c r="LP59" s="2"/>
      <c r="LQ59" s="2"/>
      <c r="LR59" s="2"/>
      <c r="LS59" s="2"/>
      <c r="LT59" s="2"/>
      <c r="LU59" s="2"/>
      <c r="LV59" s="2"/>
      <c r="LW59" s="2"/>
      <c r="LX59" s="2"/>
      <c r="LY59" s="2"/>
      <c r="LZ59" s="2"/>
      <c r="MA59" s="2"/>
      <c r="MB59" s="2"/>
      <c r="MC59" s="2"/>
      <c r="MD59" s="2"/>
      <c r="ME59" s="2"/>
      <c r="MF59" s="2"/>
      <c r="MG59" s="2"/>
      <c r="MH59" s="2"/>
      <c r="MI59" s="2"/>
      <c r="MJ59" s="2"/>
      <c r="MK59" s="2"/>
      <c r="ML59" s="2"/>
      <c r="MM59" s="2"/>
      <c r="MN59" s="2"/>
      <c r="MO59" s="2"/>
      <c r="MP59" s="2"/>
      <c r="MQ59" s="2"/>
      <c r="MR59" s="2"/>
      <c r="MS59" s="2"/>
      <c r="MT59" s="2"/>
      <c r="MU59" s="2"/>
      <c r="MV59" s="2"/>
      <c r="MW59" s="2"/>
      <c r="MX59" s="2"/>
      <c r="MY59" s="2"/>
    </row>
    <row r="60" spans="1:363" s="2" customFormat="1" ht="15.75" customHeight="1" thickBot="1" x14ac:dyDescent="0.25">
      <c r="A60" s="314"/>
      <c r="B60" s="315"/>
      <c r="C60" s="316"/>
      <c r="D60" s="309">
        <f>SUM(D59:E59)</f>
        <v>30674.510000000002</v>
      </c>
      <c r="E60" s="310"/>
      <c r="F60" s="319"/>
      <c r="G60" s="320"/>
      <c r="I60" s="48"/>
    </row>
    <row r="61" spans="1:363" s="2" customFormat="1" x14ac:dyDescent="0.2">
      <c r="B61" s="42"/>
      <c r="I61" s="48"/>
    </row>
    <row r="62" spans="1:363" s="2" customFormat="1" x14ac:dyDescent="0.2">
      <c r="B62" s="42"/>
      <c r="I62" s="48"/>
    </row>
    <row r="63" spans="1:363" s="2" customFormat="1" x14ac:dyDescent="0.2">
      <c r="B63" s="42"/>
    </row>
    <row r="64" spans="1:363" s="2" customFormat="1" x14ac:dyDescent="0.2">
      <c r="B64" s="42"/>
    </row>
    <row r="65" spans="2:2" s="2" customFormat="1" x14ac:dyDescent="0.2">
      <c r="B65" s="42"/>
    </row>
    <row r="66" spans="2:2" s="2" customFormat="1" x14ac:dyDescent="0.2">
      <c r="B66" s="42"/>
    </row>
    <row r="67" spans="2:2" s="2" customFormat="1" x14ac:dyDescent="0.2">
      <c r="B67" s="42"/>
    </row>
    <row r="68" spans="2:2" s="2" customFormat="1" x14ac:dyDescent="0.2">
      <c r="B68" s="42"/>
    </row>
    <row r="69" spans="2:2" s="2" customFormat="1" x14ac:dyDescent="0.2">
      <c r="B69" s="42"/>
    </row>
    <row r="70" spans="2:2" s="2" customFormat="1" x14ac:dyDescent="0.2">
      <c r="B70" s="42"/>
    </row>
    <row r="71" spans="2:2" s="2" customFormat="1" x14ac:dyDescent="0.2">
      <c r="B71" s="42"/>
    </row>
    <row r="72" spans="2:2" s="2" customFormat="1" x14ac:dyDescent="0.2">
      <c r="B72" s="42"/>
    </row>
    <row r="73" spans="2:2" s="2" customFormat="1" x14ac:dyDescent="0.2">
      <c r="B73" s="42"/>
    </row>
    <row r="74" spans="2:2" s="2" customFormat="1" x14ac:dyDescent="0.2">
      <c r="B74" s="42"/>
    </row>
    <row r="75" spans="2:2" s="2" customFormat="1" x14ac:dyDescent="0.2">
      <c r="B75" s="42"/>
    </row>
    <row r="76" spans="2:2" s="2" customFormat="1" x14ac:dyDescent="0.2">
      <c r="B76" s="42"/>
    </row>
    <row r="77" spans="2:2" s="2" customFormat="1" x14ac:dyDescent="0.2">
      <c r="B77" s="42"/>
    </row>
    <row r="78" spans="2:2" s="2" customFormat="1" x14ac:dyDescent="0.2">
      <c r="B78" s="42"/>
    </row>
    <row r="79" spans="2:2" s="2" customFormat="1" x14ac:dyDescent="0.2">
      <c r="B79" s="42"/>
    </row>
    <row r="80" spans="2:2" s="2" customFormat="1" x14ac:dyDescent="0.2">
      <c r="B80" s="42"/>
    </row>
    <row r="81" spans="2:2" s="2" customFormat="1" x14ac:dyDescent="0.2">
      <c r="B81" s="42"/>
    </row>
    <row r="82" spans="2:2" s="2" customFormat="1" x14ac:dyDescent="0.2">
      <c r="B82" s="42"/>
    </row>
    <row r="83" spans="2:2" s="2" customFormat="1" x14ac:dyDescent="0.2">
      <c r="B83" s="42"/>
    </row>
    <row r="84" spans="2:2" s="2" customFormat="1" x14ac:dyDescent="0.2">
      <c r="B84" s="42"/>
    </row>
    <row r="85" spans="2:2" s="2" customFormat="1" x14ac:dyDescent="0.2">
      <c r="B85" s="42"/>
    </row>
    <row r="86" spans="2:2" s="2" customFormat="1" x14ac:dyDescent="0.2">
      <c r="B86" s="42"/>
    </row>
    <row r="87" spans="2:2" s="2" customFormat="1" x14ac:dyDescent="0.2">
      <c r="B87" s="42"/>
    </row>
    <row r="88" spans="2:2" s="2" customFormat="1" x14ac:dyDescent="0.2">
      <c r="B88" s="42"/>
    </row>
    <row r="89" spans="2:2" s="2" customFormat="1" x14ac:dyDescent="0.2">
      <c r="B89" s="42"/>
    </row>
    <row r="90" spans="2:2" s="2" customFormat="1" x14ac:dyDescent="0.2">
      <c r="B90" s="42"/>
    </row>
    <row r="91" spans="2:2" s="2" customFormat="1" x14ac:dyDescent="0.2">
      <c r="B91" s="42"/>
    </row>
    <row r="92" spans="2:2" s="2" customFormat="1" x14ac:dyDescent="0.2">
      <c r="B92" s="42"/>
    </row>
    <row r="93" spans="2:2" s="2" customFormat="1" x14ac:dyDescent="0.2">
      <c r="B93" s="42"/>
    </row>
    <row r="94" spans="2:2" s="2" customFormat="1" x14ac:dyDescent="0.2">
      <c r="B94" s="42"/>
    </row>
    <row r="95" spans="2:2" s="2" customFormat="1" x14ac:dyDescent="0.2">
      <c r="B95" s="42"/>
    </row>
    <row r="96" spans="2:2" s="2" customFormat="1" x14ac:dyDescent="0.2">
      <c r="B96" s="42"/>
    </row>
    <row r="97" spans="2:2" s="2" customFormat="1" x14ac:dyDescent="0.2">
      <c r="B97" s="42"/>
    </row>
    <row r="98" spans="2:2" s="2" customFormat="1" x14ac:dyDescent="0.2">
      <c r="B98" s="42"/>
    </row>
    <row r="99" spans="2:2" s="2" customFormat="1" x14ac:dyDescent="0.2">
      <c r="B99" s="42"/>
    </row>
    <row r="100" spans="2:2" s="2" customFormat="1" x14ac:dyDescent="0.2">
      <c r="B100" s="42"/>
    </row>
    <row r="101" spans="2:2" s="2" customFormat="1" x14ac:dyDescent="0.2">
      <c r="B101" s="42"/>
    </row>
    <row r="102" spans="2:2" s="2" customFormat="1" x14ac:dyDescent="0.2">
      <c r="B102" s="42"/>
    </row>
    <row r="103" spans="2:2" s="2" customFormat="1" x14ac:dyDescent="0.2">
      <c r="B103" s="42"/>
    </row>
    <row r="104" spans="2:2" s="2" customFormat="1" x14ac:dyDescent="0.2">
      <c r="B104" s="42"/>
    </row>
    <row r="105" spans="2:2" s="2" customFormat="1" x14ac:dyDescent="0.2">
      <c r="B105" s="42"/>
    </row>
    <row r="106" spans="2:2" s="2" customFormat="1" x14ac:dyDescent="0.2">
      <c r="B106" s="42"/>
    </row>
    <row r="107" spans="2:2" s="2" customFormat="1" x14ac:dyDescent="0.2">
      <c r="B107" s="42"/>
    </row>
    <row r="108" spans="2:2" s="2" customFormat="1" x14ac:dyDescent="0.2">
      <c r="B108" s="42"/>
    </row>
    <row r="109" spans="2:2" s="2" customFormat="1" x14ac:dyDescent="0.2">
      <c r="B109" s="42"/>
    </row>
    <row r="110" spans="2:2" s="2" customFormat="1" x14ac:dyDescent="0.2">
      <c r="B110" s="42"/>
    </row>
    <row r="111" spans="2:2" s="2" customFormat="1" x14ac:dyDescent="0.2">
      <c r="B111" s="42"/>
    </row>
    <row r="112" spans="2:2" s="2" customFormat="1" x14ac:dyDescent="0.2">
      <c r="B112" s="42"/>
    </row>
    <row r="113" spans="2:2" s="2" customFormat="1" x14ac:dyDescent="0.2">
      <c r="B113" s="42"/>
    </row>
    <row r="114" spans="2:2" s="2" customFormat="1" x14ac:dyDescent="0.2">
      <c r="B114" s="42"/>
    </row>
    <row r="115" spans="2:2" s="2" customFormat="1" x14ac:dyDescent="0.2">
      <c r="B115" s="42"/>
    </row>
    <row r="116" spans="2:2" s="2" customFormat="1" x14ac:dyDescent="0.2">
      <c r="B116" s="42"/>
    </row>
    <row r="117" spans="2:2" s="2" customFormat="1" x14ac:dyDescent="0.2">
      <c r="B117" s="42"/>
    </row>
    <row r="118" spans="2:2" s="2" customFormat="1" x14ac:dyDescent="0.2">
      <c r="B118" s="42"/>
    </row>
    <row r="119" spans="2:2" s="2" customFormat="1" x14ac:dyDescent="0.2">
      <c r="B119" s="42"/>
    </row>
    <row r="120" spans="2:2" s="2" customFormat="1" x14ac:dyDescent="0.2">
      <c r="B120" s="42"/>
    </row>
    <row r="121" spans="2:2" s="2" customFormat="1" x14ac:dyDescent="0.2">
      <c r="B121" s="42"/>
    </row>
    <row r="122" spans="2:2" s="2" customFormat="1" x14ac:dyDescent="0.2">
      <c r="B122" s="42"/>
    </row>
    <row r="123" spans="2:2" s="2" customFormat="1" x14ac:dyDescent="0.2">
      <c r="B123" s="42"/>
    </row>
    <row r="124" spans="2:2" s="2" customFormat="1" x14ac:dyDescent="0.2">
      <c r="B124" s="42"/>
    </row>
    <row r="125" spans="2:2" s="2" customFormat="1" x14ac:dyDescent="0.2">
      <c r="B125" s="42"/>
    </row>
    <row r="126" spans="2:2" s="2" customFormat="1" x14ac:dyDescent="0.2">
      <c r="B126" s="42"/>
    </row>
    <row r="127" spans="2:2" s="2" customFormat="1" x14ac:dyDescent="0.2">
      <c r="B127" s="42"/>
    </row>
    <row r="128" spans="2:2" s="2" customFormat="1" x14ac:dyDescent="0.2">
      <c r="B128" s="42"/>
    </row>
    <row r="129" spans="2:2" s="2" customFormat="1" x14ac:dyDescent="0.2">
      <c r="B129" s="42"/>
    </row>
    <row r="130" spans="2:2" s="2" customFormat="1" x14ac:dyDescent="0.2">
      <c r="B130" s="42"/>
    </row>
    <row r="131" spans="2:2" s="2" customFormat="1" x14ac:dyDescent="0.2">
      <c r="B131" s="42"/>
    </row>
    <row r="132" spans="2:2" s="2" customFormat="1" x14ac:dyDescent="0.2">
      <c r="B132" s="42"/>
    </row>
    <row r="133" spans="2:2" s="2" customFormat="1" x14ac:dyDescent="0.2">
      <c r="B133" s="42"/>
    </row>
    <row r="134" spans="2:2" s="2" customFormat="1" x14ac:dyDescent="0.2">
      <c r="B134" s="42"/>
    </row>
    <row r="135" spans="2:2" s="2" customFormat="1" x14ac:dyDescent="0.2">
      <c r="B135" s="42"/>
    </row>
    <row r="136" spans="2:2" s="2" customFormat="1" x14ac:dyDescent="0.2">
      <c r="B136" s="42"/>
    </row>
    <row r="137" spans="2:2" s="2" customFormat="1" x14ac:dyDescent="0.2">
      <c r="B137" s="42"/>
    </row>
    <row r="138" spans="2:2" s="2" customFormat="1" x14ac:dyDescent="0.2">
      <c r="B138" s="42"/>
    </row>
    <row r="139" spans="2:2" s="2" customFormat="1" x14ac:dyDescent="0.2">
      <c r="B139" s="42"/>
    </row>
    <row r="140" spans="2:2" s="2" customFormat="1" x14ac:dyDescent="0.2">
      <c r="B140" s="42"/>
    </row>
    <row r="141" spans="2:2" s="2" customFormat="1" x14ac:dyDescent="0.2">
      <c r="B141" s="42"/>
    </row>
    <row r="142" spans="2:2" s="2" customFormat="1" x14ac:dyDescent="0.2">
      <c r="B142" s="42"/>
    </row>
    <row r="143" spans="2:2" s="2" customFormat="1" x14ac:dyDescent="0.2">
      <c r="B143" s="42"/>
    </row>
    <row r="144" spans="2:2" s="2" customFormat="1" x14ac:dyDescent="0.2">
      <c r="B144" s="42"/>
    </row>
    <row r="145" spans="2:2" s="2" customFormat="1" x14ac:dyDescent="0.2">
      <c r="B145" s="42"/>
    </row>
    <row r="146" spans="2:2" s="2" customFormat="1" x14ac:dyDescent="0.2">
      <c r="B146" s="42"/>
    </row>
    <row r="147" spans="2:2" s="2" customFormat="1" x14ac:dyDescent="0.2">
      <c r="B147" s="42"/>
    </row>
    <row r="148" spans="2:2" s="2" customFormat="1" x14ac:dyDescent="0.2">
      <c r="B148" s="42"/>
    </row>
    <row r="149" spans="2:2" s="2" customFormat="1" x14ac:dyDescent="0.2">
      <c r="B149" s="42"/>
    </row>
    <row r="150" spans="2:2" s="2" customFormat="1" x14ac:dyDescent="0.2">
      <c r="B150" s="42"/>
    </row>
    <row r="151" spans="2:2" s="2" customFormat="1" x14ac:dyDescent="0.2">
      <c r="B151" s="42"/>
    </row>
    <row r="152" spans="2:2" s="2" customFormat="1" x14ac:dyDescent="0.2">
      <c r="B152" s="42"/>
    </row>
    <row r="153" spans="2:2" s="2" customFormat="1" x14ac:dyDescent="0.2">
      <c r="B153" s="42"/>
    </row>
    <row r="154" spans="2:2" s="2" customFormat="1" x14ac:dyDescent="0.2">
      <c r="B154" s="42"/>
    </row>
    <row r="155" spans="2:2" s="2" customFormat="1" x14ac:dyDescent="0.2">
      <c r="B155" s="42"/>
    </row>
    <row r="156" spans="2:2" s="2" customFormat="1" x14ac:dyDescent="0.2">
      <c r="B156" s="42"/>
    </row>
    <row r="157" spans="2:2" s="2" customFormat="1" x14ac:dyDescent="0.2">
      <c r="B157" s="42"/>
    </row>
    <row r="158" spans="2:2" s="2" customFormat="1" x14ac:dyDescent="0.2">
      <c r="B158" s="42"/>
    </row>
    <row r="159" spans="2:2" s="2" customFormat="1" x14ac:dyDescent="0.2">
      <c r="B159" s="42"/>
    </row>
    <row r="160" spans="2:2" s="2" customFormat="1" x14ac:dyDescent="0.2">
      <c r="B160" s="42"/>
    </row>
    <row r="161" spans="2:2" s="2" customFormat="1" x14ac:dyDescent="0.2">
      <c r="B161" s="42"/>
    </row>
    <row r="162" spans="2:2" s="2" customFormat="1" x14ac:dyDescent="0.2">
      <c r="B162" s="42"/>
    </row>
    <row r="163" spans="2:2" s="2" customFormat="1" x14ac:dyDescent="0.2">
      <c r="B163" s="42"/>
    </row>
    <row r="164" spans="2:2" s="2" customFormat="1" x14ac:dyDescent="0.2">
      <c r="B164" s="42"/>
    </row>
    <row r="165" spans="2:2" s="2" customFormat="1" x14ac:dyDescent="0.2">
      <c r="B165" s="42"/>
    </row>
    <row r="166" spans="2:2" s="2" customFormat="1" x14ac:dyDescent="0.2">
      <c r="B166" s="42"/>
    </row>
    <row r="167" spans="2:2" s="2" customFormat="1" x14ac:dyDescent="0.2">
      <c r="B167" s="42"/>
    </row>
    <row r="168" spans="2:2" s="2" customFormat="1" x14ac:dyDescent="0.2">
      <c r="B168" s="42"/>
    </row>
    <row r="169" spans="2:2" s="2" customFormat="1" x14ac:dyDescent="0.2">
      <c r="B169" s="42"/>
    </row>
    <row r="170" spans="2:2" s="2" customFormat="1" x14ac:dyDescent="0.2">
      <c r="B170" s="42"/>
    </row>
    <row r="171" spans="2:2" s="2" customFormat="1" x14ac:dyDescent="0.2">
      <c r="B171" s="42"/>
    </row>
    <row r="172" spans="2:2" s="2" customFormat="1" x14ac:dyDescent="0.2">
      <c r="B172" s="42"/>
    </row>
    <row r="173" spans="2:2" s="2" customFormat="1" x14ac:dyDescent="0.2">
      <c r="B173" s="42"/>
    </row>
    <row r="174" spans="2:2" s="2" customFormat="1" x14ac:dyDescent="0.2">
      <c r="B174" s="42"/>
    </row>
  </sheetData>
  <sheetProtection algorithmName="SHA-512" hashValue="IYmDy4TKbEV9g+Ts7JDBsn/1OOqpwgKaM3UYuuLURgAmFt9c0OQbLTRwfD2E35j/UyF5HnzVC7DuCQXLg9wOgQ==" saltValue="oycTjlPMb3Yy1aqYXracuQ==" spinCount="100000" sheet="1" objects="1" scenarios="1" selectLockedCells="1" selectUnlockedCells="1"/>
  <mergeCells count="82">
    <mergeCell ref="A36:G36"/>
    <mergeCell ref="A49:G49"/>
    <mergeCell ref="A53:G53"/>
    <mergeCell ref="D60:E60"/>
    <mergeCell ref="A59:C60"/>
    <mergeCell ref="F59:G60"/>
    <mergeCell ref="A2:A3"/>
    <mergeCell ref="B2:C2"/>
    <mergeCell ref="D2:E2"/>
    <mergeCell ref="F2:G2"/>
    <mergeCell ref="H2:I2"/>
    <mergeCell ref="L2:M2"/>
    <mergeCell ref="N2:O2"/>
    <mergeCell ref="P2:P3"/>
    <mergeCell ref="B8:C8"/>
    <mergeCell ref="D8:E8"/>
    <mergeCell ref="F8:G8"/>
    <mergeCell ref="H8:I8"/>
    <mergeCell ref="J8:K8"/>
    <mergeCell ref="L8:M8"/>
    <mergeCell ref="J2:K2"/>
    <mergeCell ref="N8:O8"/>
    <mergeCell ref="B9:O9"/>
    <mergeCell ref="A10:K10"/>
    <mergeCell ref="A11:A12"/>
    <mergeCell ref="B11:C11"/>
    <mergeCell ref="D11:E11"/>
    <mergeCell ref="F11:G11"/>
    <mergeCell ref="H11:I11"/>
    <mergeCell ref="J11:K11"/>
    <mergeCell ref="L11:M11"/>
    <mergeCell ref="N11:O11"/>
    <mergeCell ref="A7:A9"/>
    <mergeCell ref="P11:P12"/>
    <mergeCell ref="B16:C16"/>
    <mergeCell ref="D16:E16"/>
    <mergeCell ref="F16:G16"/>
    <mergeCell ref="H16:I16"/>
    <mergeCell ref="J16:K16"/>
    <mergeCell ref="L16:M16"/>
    <mergeCell ref="N16:O16"/>
    <mergeCell ref="B17:O17"/>
    <mergeCell ref="A18:K18"/>
    <mergeCell ref="A19:A20"/>
    <mergeCell ref="B19:C19"/>
    <mergeCell ref="D19:E19"/>
    <mergeCell ref="F19:G19"/>
    <mergeCell ref="H19:I19"/>
    <mergeCell ref="J19:K19"/>
    <mergeCell ref="L19:M19"/>
    <mergeCell ref="N19:O19"/>
    <mergeCell ref="A15:A17"/>
    <mergeCell ref="A22:A24"/>
    <mergeCell ref="B23:C23"/>
    <mergeCell ref="D23:E23"/>
    <mergeCell ref="F23:G23"/>
    <mergeCell ref="H23:I23"/>
    <mergeCell ref="A26:A29"/>
    <mergeCell ref="B26:C26"/>
    <mergeCell ref="D26:E26"/>
    <mergeCell ref="F26:G26"/>
    <mergeCell ref="H26:I26"/>
    <mergeCell ref="B28:C28"/>
    <mergeCell ref="D28:E28"/>
    <mergeCell ref="F28:G28"/>
    <mergeCell ref="H28:I28"/>
    <mergeCell ref="P28:P29"/>
    <mergeCell ref="P16:P17"/>
    <mergeCell ref="P8:P9"/>
    <mergeCell ref="N28:O28"/>
    <mergeCell ref="B29:O29"/>
    <mergeCell ref="L28:M28"/>
    <mergeCell ref="N23:O23"/>
    <mergeCell ref="B24:O24"/>
    <mergeCell ref="J26:K26"/>
    <mergeCell ref="L26:M26"/>
    <mergeCell ref="N26:O26"/>
    <mergeCell ref="J28:K28"/>
    <mergeCell ref="P19:P20"/>
    <mergeCell ref="J23:K23"/>
    <mergeCell ref="L23:M23"/>
    <mergeCell ref="P23:P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Zakładka nr 1</vt:lpstr>
      <vt:lpstr>Zakładka nr 2</vt:lpstr>
      <vt:lpstr>Zakładka nr 3</vt:lpstr>
      <vt:lpstr>Zakładka nr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BartekP</dc:creator>
  <cp:lastModifiedBy>Bartosz Piasecki</cp:lastModifiedBy>
  <cp:lastPrinted>2014-09-17T13:41:27Z</cp:lastPrinted>
  <dcterms:created xsi:type="dcterms:W3CDTF">2013-11-21T12:06:11Z</dcterms:created>
  <dcterms:modified xsi:type="dcterms:W3CDTF">2020-09-15T07:11:51Z</dcterms:modified>
</cp:coreProperties>
</file>